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Planilha Revisada" sheetId="2" r:id="rId1"/>
    <sheet name="Plan3" sheetId="3" r:id="rId2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" i="2"/>
  <c r="I7"/>
  <c r="J90"/>
  <c r="K90"/>
  <c r="K88"/>
  <c r="K77"/>
  <c r="K78"/>
  <c r="K79"/>
  <c r="K80"/>
  <c r="K81"/>
  <c r="K82"/>
  <c r="K83"/>
  <c r="K84"/>
  <c r="K85"/>
  <c r="K76"/>
  <c r="K69"/>
  <c r="K70"/>
  <c r="K71"/>
  <c r="K72"/>
  <c r="K73"/>
  <c r="K68"/>
  <c r="K62"/>
  <c r="K63"/>
  <c r="K64"/>
  <c r="K65"/>
  <c r="K61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12"/>
  <c r="K7"/>
  <c r="K9"/>
  <c r="K8"/>
  <c r="I88"/>
  <c r="J88" s="1"/>
  <c r="J85"/>
  <c r="I85"/>
  <c r="I84"/>
  <c r="J84" s="1"/>
  <c r="J83"/>
  <c r="I83"/>
  <c r="I82"/>
  <c r="J82" s="1"/>
  <c r="J81"/>
  <c r="I81"/>
  <c r="I80"/>
  <c r="J80" s="1"/>
  <c r="J79"/>
  <c r="I79"/>
  <c r="J78"/>
  <c r="I78"/>
  <c r="J77"/>
  <c r="I77"/>
  <c r="I76"/>
  <c r="J76" s="1"/>
  <c r="J73"/>
  <c r="I73"/>
  <c r="J72"/>
  <c r="I72"/>
  <c r="I71"/>
  <c r="J71" s="1"/>
  <c r="J70"/>
  <c r="I70"/>
  <c r="I69"/>
  <c r="J69" s="1"/>
  <c r="J68"/>
  <c r="I68"/>
  <c r="J65"/>
  <c r="I65"/>
  <c r="I64"/>
  <c r="J64" s="1"/>
  <c r="J63"/>
  <c r="I63"/>
  <c r="I62"/>
  <c r="J62" s="1"/>
  <c r="J61"/>
  <c r="I61"/>
  <c r="I58"/>
  <c r="J58" s="1"/>
  <c r="I57"/>
  <c r="J57" s="1"/>
  <c r="I56"/>
  <c r="J56" s="1"/>
  <c r="J55"/>
  <c r="I55"/>
  <c r="J54"/>
  <c r="I54"/>
  <c r="I53"/>
  <c r="J53" s="1"/>
  <c r="J52"/>
  <c r="I52"/>
  <c r="I51"/>
  <c r="J51" s="1"/>
  <c r="J50"/>
  <c r="I50"/>
  <c r="I49"/>
  <c r="J49" s="1"/>
  <c r="J48"/>
  <c r="I48"/>
  <c r="J47"/>
  <c r="I47"/>
  <c r="J46"/>
  <c r="I46"/>
  <c r="I45"/>
  <c r="J45" s="1"/>
  <c r="J44"/>
  <c r="I44"/>
  <c r="J43"/>
  <c r="I43"/>
  <c r="I42"/>
  <c r="J42" s="1"/>
  <c r="I41"/>
  <c r="J41" s="1"/>
  <c r="I40"/>
  <c r="J40" s="1"/>
  <c r="J39"/>
  <c r="I39"/>
  <c r="J38"/>
  <c r="I38"/>
  <c r="I37"/>
  <c r="J37" s="1"/>
  <c r="J36"/>
  <c r="I36"/>
  <c r="I35"/>
  <c r="J35" s="1"/>
  <c r="J34"/>
  <c r="I34"/>
  <c r="I33"/>
  <c r="J33" s="1"/>
  <c r="J32"/>
  <c r="I32"/>
  <c r="J31"/>
  <c r="I31"/>
  <c r="J30"/>
  <c r="I30"/>
  <c r="I29"/>
  <c r="J29" s="1"/>
  <c r="J28"/>
  <c r="I28"/>
  <c r="J27"/>
  <c r="I27"/>
  <c r="I26"/>
  <c r="J26" s="1"/>
  <c r="I25"/>
  <c r="J25" s="1"/>
  <c r="I24"/>
  <c r="J24" s="1"/>
  <c r="J23"/>
  <c r="I23"/>
  <c r="J22"/>
  <c r="I22"/>
  <c r="I21"/>
  <c r="J21" s="1"/>
  <c r="J20"/>
  <c r="I20"/>
  <c r="I19"/>
  <c r="J19" s="1"/>
  <c r="J18"/>
  <c r="I18"/>
  <c r="I17"/>
  <c r="J17" s="1"/>
  <c r="J16"/>
  <c r="I16"/>
  <c r="J15"/>
  <c r="I15"/>
  <c r="J14"/>
  <c r="I14"/>
  <c r="I13"/>
  <c r="J13" s="1"/>
  <c r="J12"/>
  <c r="I12"/>
  <c r="J9"/>
  <c r="I9"/>
  <c r="I8"/>
  <c r="J8" s="1"/>
  <c r="J74" l="1"/>
  <c r="K59"/>
  <c r="J66"/>
  <c r="J89"/>
  <c r="K89"/>
  <c r="J59"/>
  <c r="K10"/>
  <c r="J86"/>
  <c r="K86"/>
  <c r="J10"/>
  <c r="K66"/>
  <c r="K74"/>
</calcChain>
</file>

<file path=xl/sharedStrings.xml><?xml version="1.0" encoding="utf-8"?>
<sst xmlns="http://schemas.openxmlformats.org/spreadsheetml/2006/main" count="392" uniqueCount="184">
  <si>
    <t>OBRA:</t>
  </si>
  <si>
    <t>Projeto de Subestação de 750 KVA e gerador de emergência</t>
  </si>
  <si>
    <t>ORÇAMENTO</t>
  </si>
  <si>
    <t xml:space="preserve">LOCAL </t>
  </si>
  <si>
    <t>Faculdade de Direito de Ribeirão Preto/SP</t>
  </si>
  <si>
    <t>REF.</t>
  </si>
  <si>
    <t>CÓDIGO</t>
  </si>
  <si>
    <t>DESCRIÇÃO</t>
  </si>
  <si>
    <t>CLASS</t>
  </si>
  <si>
    <t>UNID.</t>
  </si>
  <si>
    <t>QUANT</t>
  </si>
  <si>
    <t>PREÇO MAT. (R$)</t>
  </si>
  <si>
    <t>PREÇO M.O. (R$)</t>
  </si>
  <si>
    <t>PREÇO (TOT.) MAT+M.O.(R$)</t>
  </si>
  <si>
    <t>PREÇO FINAL (TOT.) (R$)</t>
  </si>
  <si>
    <t>Canteiro de Obra</t>
  </si>
  <si>
    <t>Placa de identificação para obra</t>
  </si>
  <si>
    <t>SER.CG</t>
  </si>
  <si>
    <t>m²</t>
  </si>
  <si>
    <t>Locação de container tipo deposito - área mínima de 13,80 m²</t>
  </si>
  <si>
    <t>UnxMês</t>
  </si>
  <si>
    <t>Remoção de entulho separado de obra com caçamba metálica</t>
  </si>
  <si>
    <t>M³</t>
  </si>
  <si>
    <t>TOTAL</t>
  </si>
  <si>
    <t>Nova Subestação</t>
  </si>
  <si>
    <t>Transformador de potência a seco classe 15KV 750KVA, transformação 13,8/13,2/12,6 - 220/127V, 60Hz, IP00</t>
  </si>
  <si>
    <t>Un.</t>
  </si>
  <si>
    <t>Chave seccionadora tripolar 400A - 15KV, com fusíveis HH - 60A - Abertura sob carga</t>
  </si>
  <si>
    <t>Fusível tipo HH para 15 kV de 60 A até 100 A</t>
  </si>
  <si>
    <t>Isolador em epóxi de 15KV</t>
  </si>
  <si>
    <t>Porta corta-fogo classe P.90, com barra antipânico numa face e maçaneta na outra, completa</t>
  </si>
  <si>
    <t>cj</t>
  </si>
  <si>
    <t>Chave seccionadora tripolar 400A - 15KV, sem fusíveis - Abertura sem carga</t>
  </si>
  <si>
    <t>Transformador de potencial em epoxi de média tensão 13,8Kv/ 115V - Classe 0,6P75, 15Kv - 1000VA</t>
  </si>
  <si>
    <t>37.20.140</t>
  </si>
  <si>
    <t>Suporte fixo para transformadores de potencial</t>
  </si>
  <si>
    <t>Pára-raios, classe 15 kV/10 kA, completo, encapsulado com polímero</t>
  </si>
  <si>
    <t>Mufla terminal unipolar isolado 95,0mm², 15KV, interna</t>
  </si>
  <si>
    <t>Mufla terminal unipolar isolado 95,0mm², 15KV, externa</t>
  </si>
  <si>
    <t>Vergalhão de cobre eletrolítico, diâmetro de 3/8´</t>
  </si>
  <si>
    <t>m</t>
  </si>
  <si>
    <t>Punho de manobra com articulador de acionamento para chave seccionadora</t>
  </si>
  <si>
    <t>Cabo de cobre NU #25,0mm², para malha de aterrmento</t>
  </si>
  <si>
    <t>37.10.010 (CPOS)</t>
  </si>
  <si>
    <t>Barramento de cobre  nu 3"x1/4"</t>
  </si>
  <si>
    <t>Kg</t>
  </si>
  <si>
    <t>Barramento de cobre  nu 1"x1/4"</t>
  </si>
  <si>
    <t>Placa de montagem em chapa de aço de 2,65 mm (12 MSG)</t>
  </si>
  <si>
    <t>Isolador em epóxi de 1 kV para barramento</t>
  </si>
  <si>
    <t>Cabo de cobre de 240 mm², isolamento 0,6/1 kV - isolação em HEPR 90°C</t>
  </si>
  <si>
    <t>Cabo de cobre de 185 mm², isolamento 0,6/1 kV - isolação em HEPR 90°C</t>
  </si>
  <si>
    <t>Leito para cabos, tipo pesado, em aço galvanizado de 600 x 100 mm - com acessórios</t>
  </si>
  <si>
    <t>Leito para cabos, tipo pesado, em aço galvanizado de 400 x 100 mm - com acessórios</t>
  </si>
  <si>
    <t>Terminal de pressão/compressão para cabo de 240 mm²</t>
  </si>
  <si>
    <t>Terminal de pressão/compressão para cabo de 185 mm²</t>
  </si>
  <si>
    <t>Terminal de pressão/compressão para cabo de 25 mm²</t>
  </si>
  <si>
    <t>Cabo de cobre de 35 mm², tensão de isolamento 15/25 kV - isolação EPR 105ºC</t>
  </si>
  <si>
    <t>Conector split-bolt para cabo de 50 mm², latão</t>
  </si>
  <si>
    <t>Conector olhal cabo/haste de 5/8´</t>
  </si>
  <si>
    <t>Prensa vergalhão ´T´, diâmetro de 3/8´</t>
  </si>
  <si>
    <t>União angular para vergalhão, diâmetro de 3/8´</t>
  </si>
  <si>
    <t>Terminal para vergalhão, diâmetro de 3/8´</t>
  </si>
  <si>
    <t>Placa de advertência ´Perigo Alta Tensão´ em cabine primária, nas dimensões 400 x 300 mm, chapa 18</t>
  </si>
  <si>
    <t>Cruzeta metálica de 2400 mm, para fixação de mufla ou para-raios</t>
  </si>
  <si>
    <t>Cantoneira 1" x 1" x 3/16" em aço galvanizado para motagem dos suportes e prateleira para TCs, TPs e isoladores</t>
  </si>
  <si>
    <t>Estrado em madeira</t>
  </si>
  <si>
    <t>Tapete isolante elétrico 1000x1000x100mm, isolação 15KV</t>
  </si>
  <si>
    <t>Alvenaria</t>
  </si>
  <si>
    <t>Demolição manual de alvenaria de elevação ou elemento vazado, incluindo revestimento</t>
  </si>
  <si>
    <t>Alvenaria de bloco cerâmico de vedação, uso revestido, de 14 cm</t>
  </si>
  <si>
    <t>M²</t>
  </si>
  <si>
    <t>Reboco</t>
  </si>
  <si>
    <t>Tinta látex antimofo, inclusive preparo</t>
  </si>
  <si>
    <t>Porta macho e fêmea com batente de madeira - 82 x 210 cm</t>
  </si>
  <si>
    <t>Grupo Gerador</t>
  </si>
  <si>
    <t>Grupo gerador com potência de 250/228 kVA, variação de + ou - 5% - completo</t>
  </si>
  <si>
    <t>06.02.020</t>
  </si>
  <si>
    <t>Escavação manual em solo de 1ª e 2ª categoria em vala ou cava até 1,50 m</t>
  </si>
  <si>
    <t>m³</t>
  </si>
  <si>
    <t>06.11.020</t>
  </si>
  <si>
    <t>Reaterro manual para simples regularização sem compactação</t>
  </si>
  <si>
    <t>33.10.060</t>
  </si>
  <si>
    <t>Epóxi em massa, inclusive preparo</t>
  </si>
  <si>
    <t>TOTAL GERAL</t>
  </si>
  <si>
    <t>CPOS BOLETIM 175</t>
  </si>
  <si>
    <t xml:space="preserve">02.08.020 </t>
  </si>
  <si>
    <t>CPOS</t>
  </si>
  <si>
    <t>02.02.150</t>
  </si>
  <si>
    <t xml:space="preserve">05.07.040 </t>
  </si>
  <si>
    <t xml:space="preserve">36.09.360 </t>
  </si>
  <si>
    <t xml:space="preserve">37.15.120 </t>
  </si>
  <si>
    <t>37.12.140</t>
  </si>
  <si>
    <t>36.05.100</t>
  </si>
  <si>
    <t xml:space="preserve">24.02.054 </t>
  </si>
  <si>
    <t xml:space="preserve">37.25.215 </t>
  </si>
  <si>
    <t>Disjuntor de média tensão a vácuo classe 17,5Kv - 630A - 350MVA -  com motorização de fechamento e relé de proteção e no-break de 700VA</t>
  </si>
  <si>
    <t xml:space="preserve">37.15.200 </t>
  </si>
  <si>
    <t>37.18.010</t>
  </si>
  <si>
    <t>37.19.060.1U</t>
  </si>
  <si>
    <t>Transformador de corrente para proteção 50-5A – 10B100 -15kV</t>
  </si>
  <si>
    <t>36.07.060</t>
  </si>
  <si>
    <t>36.06.080</t>
  </si>
  <si>
    <t>36.06.060</t>
  </si>
  <si>
    <t>36.20.010</t>
  </si>
  <si>
    <t>37.20.210</t>
  </si>
  <si>
    <t>39.04.060</t>
  </si>
  <si>
    <t>37.10.010</t>
  </si>
  <si>
    <t xml:space="preserve">37.06.010 </t>
  </si>
  <si>
    <t>Painel 1800x1800x800mm (AxLxP) 3 portas</t>
  </si>
  <si>
    <t>37.20.150</t>
  </si>
  <si>
    <t xml:space="preserve">37.20.010 </t>
  </si>
  <si>
    <t xml:space="preserve">37.13.920 </t>
  </si>
  <si>
    <t>Disjuntor em caixa moldada, térmico ajustável e magnético fixo, tripolar 2000/1200 V, faixa de ajuste de 1600 até 2000 A – (Disj. 1600A)</t>
  </si>
  <si>
    <t>Disjuntor em caixa aberta, térmico ajustável e magnético fixo, tripolar 2000/1200 V, faixa de ajuste de 1600 até 2000 A-(Disj. 2000A)</t>
  </si>
  <si>
    <t>37.13.730</t>
  </si>
  <si>
    <t>Disjuntor Tripolar, em caixa moldada, térmico fixo e magnético ajustável,600 V, corrente de 500 a 630 A – (Disj.500 A)</t>
  </si>
  <si>
    <t xml:space="preserve">37.13.730 </t>
  </si>
  <si>
    <t>Disjuntor Tripolar, em caixa moldada, térmico fixo e magnético ajustável,600 V, corrente de 500 a 630A – (Disj. 630 A)</t>
  </si>
  <si>
    <t>16.109.000105.SER</t>
  </si>
  <si>
    <t>Disjuntor tripolar compacto&gt; 160 A até 250 A com acionamento na porta do quadro de distribuição (Disj. 200 A)</t>
  </si>
  <si>
    <t xml:space="preserve">37.13.660 </t>
  </si>
  <si>
    <t>Disjuntor termomagnético, tripolar 220/380 V, corrente de 60 A até 100 A (Disj. 100 A)</t>
  </si>
  <si>
    <t>Disjuntor termomagnético, tripolar 220/380 V, corrente de 60 A até 100 A (Disj. de 63 A)</t>
  </si>
  <si>
    <t>39.26.150</t>
  </si>
  <si>
    <t xml:space="preserve">39.26.140 </t>
  </si>
  <si>
    <t>38.12.100</t>
  </si>
  <si>
    <t xml:space="preserve">38.12.090 </t>
  </si>
  <si>
    <t xml:space="preserve">39.10.300 </t>
  </si>
  <si>
    <t>39.10.280</t>
  </si>
  <si>
    <t xml:space="preserve">39.10.120 </t>
  </si>
  <si>
    <t xml:space="preserve">39.25.020 </t>
  </si>
  <si>
    <t xml:space="preserve">39.09.060 </t>
  </si>
  <si>
    <t xml:space="preserve">42.05.160 </t>
  </si>
  <si>
    <t xml:space="preserve">36.20.070 </t>
  </si>
  <si>
    <t>36.20.030</t>
  </si>
  <si>
    <t xml:space="preserve">36.20.050 </t>
  </si>
  <si>
    <t xml:space="preserve">36.20.280 </t>
  </si>
  <si>
    <t xml:space="preserve">36.20.540 </t>
  </si>
  <si>
    <t>12.102.000010.SER</t>
  </si>
  <si>
    <t>PINI</t>
  </si>
  <si>
    <t>Gradil tela eletrosoldado, malha 13x13mm, articulada e removível com trinco e batente</t>
  </si>
  <si>
    <t xml:space="preserve">29.01.210 </t>
  </si>
  <si>
    <t>23.08.010</t>
  </si>
  <si>
    <t xml:space="preserve">36.20.380 </t>
  </si>
  <si>
    <t xml:space="preserve">03.02.040 </t>
  </si>
  <si>
    <t xml:space="preserve">14.04.210 </t>
  </si>
  <si>
    <t xml:space="preserve">17.02.220 </t>
  </si>
  <si>
    <t xml:space="preserve">33.10.010 </t>
  </si>
  <si>
    <t>23.02.040</t>
  </si>
  <si>
    <t xml:space="preserve">36.08.030 </t>
  </si>
  <si>
    <t>04.002.000007.SER</t>
  </si>
  <si>
    <t>CONCRETO estrutural dosado em central , fck 25 MPa</t>
  </si>
  <si>
    <t>04.007.000011.SER</t>
  </si>
  <si>
    <t>Forma de madeira para fundação, com tábuas e sarrafos</t>
  </si>
  <si>
    <t>04.001.000007.SER</t>
  </si>
  <si>
    <t>Armadura de aço CA-60 para estruturas de concreto armado, Ø de 8,00 até 9,50 mm, corte, dobra e montagem</t>
  </si>
  <si>
    <t>kg</t>
  </si>
  <si>
    <t>29.01.210.1U</t>
  </si>
  <si>
    <t>Perfil Omega 50x65mm com abas 20mm lineares</t>
  </si>
  <si>
    <t>Caixa Separadora de Água e òleo</t>
  </si>
  <si>
    <t>13.005.000005.SER.1U</t>
  </si>
  <si>
    <t>Caixa gradeadora (conf. resolução CONAMA 430/2011)</t>
  </si>
  <si>
    <t>13.005.000005.SER.2U</t>
  </si>
  <si>
    <t>Caixa separadora de água e óleo  (conf. resolução CONAMA 430/2011)</t>
  </si>
  <si>
    <t>01.23.060</t>
  </si>
  <si>
    <t>Corte de concreto deteriorado inclusive remoção dos detritos</t>
  </si>
  <si>
    <t>03.01.020</t>
  </si>
  <si>
    <t>Demolição manual de concreto simples</t>
  </si>
  <si>
    <t>01.006.000035.SER</t>
  </si>
  <si>
    <t>Corte em concreto com discos diamantados para pisos e lajes profundidade de corte 5 cm</t>
  </si>
  <si>
    <t>M</t>
  </si>
  <si>
    <t>46.02.070</t>
  </si>
  <si>
    <t>Tubo de PVC rígido branco PxB com virola e anel de borracha, linha esgoto série normal, DN= 100 mm, inclusive conexões</t>
  </si>
  <si>
    <t>46.02.010</t>
  </si>
  <si>
    <t>Tubo de PVC rígido branco, pontas lisas, soldável, linha esgoto série normal, DN= 40 mm, inclusive conexões</t>
  </si>
  <si>
    <t>22.112.000005.SER</t>
  </si>
  <si>
    <t>Piso cimentado com argamassa de cimento e areia traço 1:4 # 1,5 cm</t>
  </si>
  <si>
    <t>Aluguel de gerador</t>
  </si>
  <si>
    <t>36.009.000003.EQH</t>
  </si>
  <si>
    <t>Grupo gerador para força, 290 KVA 311 HP 232 kW</t>
  </si>
  <si>
    <t>Hprod.</t>
  </si>
  <si>
    <t>BDI</t>
  </si>
  <si>
    <t>30%</t>
  </si>
  <si>
    <t>PREÇO FINAL (TOT.) (R$) COM BDI</t>
  </si>
</sst>
</file>

<file path=xl/styles.xml><?xml version="1.0" encoding="utf-8"?>
<styleSheet xmlns="http://schemas.openxmlformats.org/spreadsheetml/2006/main">
  <numFmts count="3">
    <numFmt numFmtId="164" formatCode="_-* #,##0.00_-;\-* #,##0.00_-;_-* \-??_-;_-@_-"/>
    <numFmt numFmtId="165" formatCode="_(* #,##0.00_);_(* \(#,##0.00\);_(* \-??_);_(@_)"/>
    <numFmt numFmtId="166" formatCode="[$R$-416]\ #,##0.00;[Red]\-[$R$-416]\ #,##0.00"/>
  </numFmts>
  <fonts count="9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  <charset val="1"/>
    </font>
    <font>
      <sz val="8"/>
      <color rgb="FF000000"/>
      <name val="Verdana"/>
      <family val="2"/>
    </font>
    <font>
      <b/>
      <sz val="12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BFBFBF"/>
        <bgColor rgb="FFD9D9D9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165" fontId="7" fillId="0" borderId="0" applyBorder="0" applyProtection="0">
      <alignment vertical="center"/>
    </xf>
    <xf numFmtId="164" fontId="7" fillId="0" borderId="0" applyBorder="0" applyProtection="0"/>
  </cellStyleXfs>
  <cellXfs count="92">
    <xf numFmtId="0" fontId="0" fillId="0" borderId="0" xfId="0"/>
    <xf numFmtId="49" fontId="1" fillId="2" borderId="6" xfId="0" applyNumberFormat="1" applyFont="1" applyFill="1" applyBorder="1" applyAlignment="1" applyProtection="1">
      <alignment wrapText="1"/>
    </xf>
    <xf numFmtId="49" fontId="2" fillId="2" borderId="6" xfId="0" applyNumberFormat="1" applyFont="1" applyFill="1" applyBorder="1" applyAlignment="1" applyProtection="1">
      <alignment horizontal="left" vertical="top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center" vertical="center" wrapText="1"/>
    </xf>
    <xf numFmtId="2" fontId="1" fillId="2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6" xfId="0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2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  <protection locked="0"/>
    </xf>
    <xf numFmtId="2" fontId="1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6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right" vertical="top" wrapText="1"/>
      <protection locked="0"/>
    </xf>
    <xf numFmtId="49" fontId="1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6" xfId="2" applyFont="1" applyFill="1" applyBorder="1" applyAlignment="1" applyProtection="1">
      <alignment horizontal="right" vertical="center"/>
      <protection locked="0"/>
    </xf>
    <xf numFmtId="2" fontId="1" fillId="0" borderId="6" xfId="2" applyNumberFormat="1" applyFont="1" applyFill="1" applyBorder="1" applyAlignment="1" applyProtection="1">
      <alignment horizontal="right" vertical="center"/>
      <protection locked="0"/>
    </xf>
    <xf numFmtId="2" fontId="1" fillId="0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</xf>
    <xf numFmtId="0" fontId="1" fillId="0" borderId="6" xfId="0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/>
    </xf>
    <xf numFmtId="3" fontId="1" fillId="0" borderId="6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2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</xf>
    <xf numFmtId="2" fontId="1" fillId="0" borderId="7" xfId="0" applyNumberFormat="1" applyFont="1" applyFill="1" applyBorder="1" applyAlignment="1" applyProtection="1">
      <alignment horizontal="center" vertical="center" wrapText="1"/>
    </xf>
    <xf numFmtId="4" fontId="1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0" fontId="1" fillId="0" borderId="0" xfId="0" applyFont="1" applyFill="1" applyProtection="1">
      <protection locked="0"/>
    </xf>
    <xf numFmtId="49" fontId="8" fillId="4" borderId="10" xfId="0" applyNumberFormat="1" applyFont="1" applyFill="1" applyBorder="1" applyAlignment="1" applyProtection="1">
      <alignment horizontal="center"/>
      <protection locked="0"/>
    </xf>
    <xf numFmtId="40" fontId="3" fillId="0" borderId="9" xfId="1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Protection="1"/>
    <xf numFmtId="49" fontId="1" fillId="0" borderId="1" xfId="0" applyNumberFormat="1" applyFont="1" applyBorder="1" applyAlignment="1" applyProtection="1">
      <alignment horizontal="center"/>
    </xf>
    <xf numFmtId="2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right" vertical="center" wrapText="1"/>
    </xf>
    <xf numFmtId="49" fontId="1" fillId="0" borderId="7" xfId="0" applyNumberFormat="1" applyFont="1" applyBorder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vertical="center" wrapText="1"/>
    </xf>
    <xf numFmtId="49" fontId="2" fillId="0" borderId="3" xfId="0" applyNumberFormat="1" applyFont="1" applyBorder="1" applyAlignment="1" applyProtection="1">
      <alignment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Protection="1"/>
    <xf numFmtId="49" fontId="8" fillId="4" borderId="10" xfId="0" applyNumberFormat="1" applyFont="1" applyFill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Protection="1"/>
    <xf numFmtId="0" fontId="2" fillId="0" borderId="5" xfId="0" applyFont="1" applyBorder="1" applyAlignment="1" applyProtection="1">
      <alignment horizontal="center" vertical="center" wrapText="1"/>
    </xf>
    <xf numFmtId="2" fontId="2" fillId="0" borderId="5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9" fontId="1" fillId="2" borderId="6" xfId="0" applyNumberFormat="1" applyFont="1" applyFill="1" applyBorder="1" applyAlignment="1" applyProtection="1">
      <alignment horizontal="right" vertical="top" wrapText="1"/>
    </xf>
    <xf numFmtId="49" fontId="1" fillId="2" borderId="6" xfId="0" applyNumberFormat="1" applyFont="1" applyFill="1" applyBorder="1" applyAlignment="1" applyProtection="1">
      <alignment horizontal="right" vertical="center" wrapText="1"/>
    </xf>
    <xf numFmtId="4" fontId="1" fillId="0" borderId="6" xfId="0" applyNumberFormat="1" applyFont="1" applyFill="1" applyBorder="1" applyAlignment="1" applyProtection="1">
      <alignment horizontal="right" vertical="center" wrapText="1"/>
    </xf>
    <xf numFmtId="165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vertical="top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49" fontId="1" fillId="0" borderId="6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center" wrapText="1"/>
    </xf>
    <xf numFmtId="4" fontId="2" fillId="0" borderId="4" xfId="0" applyNumberFormat="1" applyFont="1" applyFill="1" applyBorder="1" applyAlignment="1" applyProtection="1">
      <alignment horizontal="right" vertical="top" wrapText="1"/>
    </xf>
    <xf numFmtId="4" fontId="2" fillId="0" borderId="4" xfId="0" applyNumberFormat="1" applyFont="1" applyFill="1" applyBorder="1" applyAlignment="1" applyProtection="1">
      <alignment vertical="top" wrapText="1"/>
    </xf>
    <xf numFmtId="165" fontId="2" fillId="0" borderId="3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4" fillId="0" borderId="9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top" wrapText="1"/>
    </xf>
    <xf numFmtId="0" fontId="3" fillId="0" borderId="9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justify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justify" vertical="center"/>
    </xf>
    <xf numFmtId="2" fontId="3" fillId="0" borderId="9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4" fontId="2" fillId="0" borderId="8" xfId="0" applyNumberFormat="1" applyFont="1" applyFill="1" applyBorder="1" applyAlignment="1" applyProtection="1">
      <alignment horizontal="right" vertical="top" wrapText="1"/>
    </xf>
    <xf numFmtId="4" fontId="2" fillId="0" borderId="8" xfId="0" applyNumberFormat="1" applyFont="1" applyFill="1" applyBorder="1" applyAlignment="1" applyProtection="1">
      <alignment vertical="top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Protection="1"/>
    <xf numFmtId="166" fontId="6" fillId="3" borderId="6" xfId="0" applyNumberFormat="1" applyFont="1" applyFill="1" applyBorder="1" applyAlignment="1" applyProtection="1">
      <alignment horizontal="right" vertical="center" wrapText="1"/>
    </xf>
    <xf numFmtId="49" fontId="6" fillId="3" borderId="6" xfId="0" applyNumberFormat="1" applyFont="1" applyFill="1" applyBorder="1" applyAlignment="1" applyProtection="1">
      <alignment horizontal="center" vertical="center"/>
    </xf>
  </cellXfs>
  <cellStyles count="3">
    <cellStyle name="Normal" xfId="0" builtinId="0"/>
    <cellStyle name="Separador de milhares" xfId="1" builtinId="3"/>
    <cellStyle name="Vírgula 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90"/>
  <sheetViews>
    <sheetView tabSelected="1" zoomScaleNormal="100" workbookViewId="0">
      <selection activeCell="J9" sqref="J9"/>
    </sheetView>
  </sheetViews>
  <sheetFormatPr defaultRowHeight="15"/>
  <cols>
    <col min="1" max="1" width="20.28515625" style="6" customWidth="1"/>
    <col min="2" max="2" width="11.5703125" style="6"/>
    <col min="3" max="3" width="52.7109375" customWidth="1"/>
    <col min="4" max="5" width="8.140625" customWidth="1"/>
    <col min="6" max="6" width="10.28515625" customWidth="1"/>
    <col min="7" max="7" width="11.28515625" customWidth="1"/>
    <col min="8" max="8" width="11" customWidth="1"/>
    <col min="9" max="9" width="10.85546875" customWidth="1"/>
    <col min="10" max="10" width="16" customWidth="1"/>
    <col min="11" max="11" width="16.42578125" bestFit="1" customWidth="1"/>
    <col min="12" max="1024" width="8.140625" customWidth="1"/>
  </cols>
  <sheetData>
    <row r="1" spans="1:11">
      <c r="A1" s="41" t="s">
        <v>0</v>
      </c>
      <c r="B1" s="41"/>
      <c r="C1" s="42" t="s">
        <v>1</v>
      </c>
      <c r="D1" s="42"/>
      <c r="E1" s="43"/>
      <c r="F1" s="44"/>
      <c r="G1" s="45"/>
      <c r="H1" s="42"/>
      <c r="I1" s="42"/>
      <c r="J1" s="42"/>
      <c r="K1" s="46"/>
    </row>
    <row r="2" spans="1:11" ht="15.75" thickBot="1">
      <c r="A2" s="41" t="s">
        <v>2</v>
      </c>
      <c r="B2" s="41"/>
      <c r="C2" s="47"/>
      <c r="D2" s="46"/>
      <c r="E2" s="46"/>
      <c r="F2" s="48"/>
      <c r="G2" s="49"/>
      <c r="H2" s="46"/>
      <c r="I2" s="42"/>
      <c r="J2" s="50"/>
      <c r="K2" s="50"/>
    </row>
    <row r="3" spans="1:11" ht="16.5" thickBot="1">
      <c r="A3" s="51" t="s">
        <v>3</v>
      </c>
      <c r="B3" s="51"/>
      <c r="C3" s="52" t="s">
        <v>4</v>
      </c>
      <c r="D3" s="53"/>
      <c r="E3" s="53"/>
      <c r="F3" s="54"/>
      <c r="G3" s="55"/>
      <c r="H3" s="53"/>
      <c r="I3" s="56"/>
      <c r="J3" s="57" t="s">
        <v>181</v>
      </c>
      <c r="K3" s="39" t="s">
        <v>182</v>
      </c>
    </row>
    <row r="4" spans="1:11">
      <c r="A4" s="58" t="s">
        <v>5</v>
      </c>
      <c r="B4" s="58"/>
      <c r="C4" s="52" t="s">
        <v>84</v>
      </c>
      <c r="D4" s="53"/>
      <c r="E4" s="53"/>
      <c r="F4" s="54"/>
      <c r="G4" s="55"/>
      <c r="H4" s="53"/>
      <c r="I4" s="59"/>
      <c r="J4" s="59"/>
      <c r="K4" s="59"/>
    </row>
    <row r="5" spans="1:11" ht="51">
      <c r="A5" s="60" t="s">
        <v>6</v>
      </c>
      <c r="B5" s="60"/>
      <c r="C5" s="60" t="s">
        <v>7</v>
      </c>
      <c r="D5" s="60" t="s">
        <v>8</v>
      </c>
      <c r="E5" s="60" t="s">
        <v>9</v>
      </c>
      <c r="F5" s="61" t="s">
        <v>10</v>
      </c>
      <c r="G5" s="62" t="s">
        <v>11</v>
      </c>
      <c r="H5" s="62" t="s">
        <v>12</v>
      </c>
      <c r="I5" s="62" t="s">
        <v>13</v>
      </c>
      <c r="J5" s="62" t="s">
        <v>14</v>
      </c>
      <c r="K5" s="62" t="s">
        <v>183</v>
      </c>
    </row>
    <row r="6" spans="1:11">
      <c r="A6" s="4"/>
      <c r="B6" s="4"/>
      <c r="C6" s="2" t="s">
        <v>15</v>
      </c>
      <c r="D6" s="3"/>
      <c r="E6" s="4"/>
      <c r="F6" s="5"/>
      <c r="G6" s="63"/>
      <c r="H6" s="64"/>
      <c r="I6" s="1"/>
      <c r="J6" s="1"/>
      <c r="K6" s="1"/>
    </row>
    <row r="7" spans="1:11">
      <c r="A7" s="7" t="s">
        <v>85</v>
      </c>
      <c r="B7" s="7" t="s">
        <v>86</v>
      </c>
      <c r="C7" s="8" t="s">
        <v>16</v>
      </c>
      <c r="D7" s="7" t="s">
        <v>17</v>
      </c>
      <c r="E7" s="9" t="s">
        <v>18</v>
      </c>
      <c r="F7" s="10">
        <v>2</v>
      </c>
      <c r="G7" s="11">
        <v>314.02999999999997</v>
      </c>
      <c r="H7" s="11">
        <v>59.04</v>
      </c>
      <c r="I7" s="65">
        <f>G7+H7</f>
        <v>373.07</v>
      </c>
      <c r="J7" s="66">
        <f>(F7*I7)</f>
        <v>746.14</v>
      </c>
      <c r="K7" s="66">
        <f>(J7*(1+K$3))</f>
        <v>969.98199999999997</v>
      </c>
    </row>
    <row r="8" spans="1:11" ht="25.5">
      <c r="A8" s="7" t="s">
        <v>87</v>
      </c>
      <c r="B8" s="7" t="s">
        <v>86</v>
      </c>
      <c r="C8" s="8" t="s">
        <v>19</v>
      </c>
      <c r="D8" s="7" t="s">
        <v>17</v>
      </c>
      <c r="E8" s="9" t="s">
        <v>20</v>
      </c>
      <c r="F8" s="10">
        <v>2</v>
      </c>
      <c r="G8" s="11">
        <v>470.92</v>
      </c>
      <c r="H8" s="11">
        <v>52.49</v>
      </c>
      <c r="I8" s="65">
        <f>G8+H8</f>
        <v>523.41</v>
      </c>
      <c r="J8" s="67">
        <f>(F8*I8)</f>
        <v>1046.82</v>
      </c>
      <c r="K8" s="66">
        <f t="shared" ref="K8:K9" si="0">(J8*(1+K$3))</f>
        <v>1360.866</v>
      </c>
    </row>
    <row r="9" spans="1:11" ht="25.5">
      <c r="A9" s="7" t="s">
        <v>88</v>
      </c>
      <c r="B9" s="7" t="s">
        <v>86</v>
      </c>
      <c r="C9" s="13" t="s">
        <v>21</v>
      </c>
      <c r="D9" s="7" t="s">
        <v>17</v>
      </c>
      <c r="E9" s="7" t="s">
        <v>22</v>
      </c>
      <c r="F9" s="10">
        <v>4</v>
      </c>
      <c r="G9" s="11">
        <v>79.819999999999993</v>
      </c>
      <c r="H9" s="11">
        <v>7.71</v>
      </c>
      <c r="I9" s="65">
        <f>G9+H9</f>
        <v>87.529999999999987</v>
      </c>
      <c r="J9" s="67">
        <f>(F9*I9)</f>
        <v>350.11999999999995</v>
      </c>
      <c r="K9" s="66">
        <f t="shared" si="0"/>
        <v>455.15599999999995</v>
      </c>
    </row>
    <row r="10" spans="1:11">
      <c r="A10" s="14"/>
      <c r="B10" s="14"/>
      <c r="C10" s="14"/>
      <c r="D10" s="14"/>
      <c r="E10" s="14"/>
      <c r="F10" s="15"/>
      <c r="G10" s="16"/>
      <c r="H10" s="17"/>
      <c r="I10" s="68" t="s">
        <v>23</v>
      </c>
      <c r="J10" s="69">
        <f>SUM(J7:J9)</f>
        <v>2143.08</v>
      </c>
      <c r="K10" s="70">
        <f>SUM(K7:K9)</f>
        <v>2786.0039999999999</v>
      </c>
    </row>
    <row r="11" spans="1:11">
      <c r="A11" s="9"/>
      <c r="B11" s="9"/>
      <c r="C11" s="18" t="s">
        <v>24</v>
      </c>
      <c r="D11" s="8"/>
      <c r="E11" s="9"/>
      <c r="F11" s="10"/>
      <c r="G11" s="19"/>
      <c r="H11" s="20"/>
      <c r="I11" s="71"/>
      <c r="J11" s="71"/>
      <c r="K11" s="71"/>
    </row>
    <row r="12" spans="1:11" ht="25.5">
      <c r="A12" s="7" t="s">
        <v>89</v>
      </c>
      <c r="B12" s="7" t="s">
        <v>86</v>
      </c>
      <c r="C12" s="8" t="s">
        <v>25</v>
      </c>
      <c r="D12" s="7" t="s">
        <v>17</v>
      </c>
      <c r="E12" s="9" t="s">
        <v>26</v>
      </c>
      <c r="F12" s="10">
        <v>1</v>
      </c>
      <c r="G12" s="21">
        <v>62271.59</v>
      </c>
      <c r="H12" s="22">
        <v>1040.32</v>
      </c>
      <c r="I12" s="65">
        <f t="shared" ref="I12:I58" si="1">G12+H12</f>
        <v>63311.909999999996</v>
      </c>
      <c r="J12" s="66">
        <f t="shared" ref="J12:J46" si="2">(F12*I12)</f>
        <v>63311.909999999996</v>
      </c>
      <c r="K12" s="66">
        <f>(J12*(1+K$3))</f>
        <v>82305.482999999993</v>
      </c>
    </row>
    <row r="13" spans="1:11" ht="25.5">
      <c r="A13" s="7" t="s">
        <v>90</v>
      </c>
      <c r="B13" s="7" t="s">
        <v>86</v>
      </c>
      <c r="C13" s="8" t="s">
        <v>27</v>
      </c>
      <c r="D13" s="7" t="s">
        <v>17</v>
      </c>
      <c r="E13" s="9" t="s">
        <v>26</v>
      </c>
      <c r="F13" s="10">
        <v>1</v>
      </c>
      <c r="G13" s="11">
        <v>1142.3800000000001</v>
      </c>
      <c r="H13" s="11">
        <v>153.9</v>
      </c>
      <c r="I13" s="65">
        <f t="shared" si="1"/>
        <v>1296.2800000000002</v>
      </c>
      <c r="J13" s="67">
        <f t="shared" si="2"/>
        <v>1296.2800000000002</v>
      </c>
      <c r="K13" s="66">
        <f t="shared" ref="K13:K58" si="3">(J13*(1+K$3))</f>
        <v>1685.1640000000002</v>
      </c>
    </row>
    <row r="14" spans="1:11">
      <c r="A14" s="7" t="s">
        <v>91</v>
      </c>
      <c r="B14" s="7" t="s">
        <v>86</v>
      </c>
      <c r="C14" s="13" t="s">
        <v>28</v>
      </c>
      <c r="D14" s="7" t="s">
        <v>17</v>
      </c>
      <c r="E14" s="7" t="s">
        <v>26</v>
      </c>
      <c r="F14" s="10">
        <v>3</v>
      </c>
      <c r="G14" s="11">
        <v>272.14999999999998</v>
      </c>
      <c r="H14" s="11">
        <v>6.32</v>
      </c>
      <c r="I14" s="65">
        <f t="shared" si="1"/>
        <v>278.46999999999997</v>
      </c>
      <c r="J14" s="67">
        <f t="shared" si="2"/>
        <v>835.40999999999985</v>
      </c>
      <c r="K14" s="66">
        <f t="shared" si="3"/>
        <v>1086.0329999999999</v>
      </c>
    </row>
    <row r="15" spans="1:11">
      <c r="A15" s="7" t="s">
        <v>92</v>
      </c>
      <c r="B15" s="7" t="s">
        <v>86</v>
      </c>
      <c r="C15" s="13" t="s">
        <v>29</v>
      </c>
      <c r="D15" s="7" t="s">
        <v>17</v>
      </c>
      <c r="E15" s="7" t="s">
        <v>26</v>
      </c>
      <c r="F15" s="10">
        <v>27</v>
      </c>
      <c r="G15" s="11">
        <v>71.52</v>
      </c>
      <c r="H15" s="11">
        <v>6.32</v>
      </c>
      <c r="I15" s="65">
        <f t="shared" si="1"/>
        <v>77.84</v>
      </c>
      <c r="J15" s="67">
        <f t="shared" si="2"/>
        <v>2101.6800000000003</v>
      </c>
      <c r="K15" s="66">
        <f t="shared" si="3"/>
        <v>2732.1840000000007</v>
      </c>
    </row>
    <row r="16" spans="1:11" ht="25.5">
      <c r="A16" s="7" t="s">
        <v>93</v>
      </c>
      <c r="B16" s="7" t="s">
        <v>86</v>
      </c>
      <c r="C16" s="13" t="s">
        <v>30</v>
      </c>
      <c r="D16" s="7" t="s">
        <v>17</v>
      </c>
      <c r="E16" s="7" t="s">
        <v>18</v>
      </c>
      <c r="F16" s="10">
        <v>6</v>
      </c>
      <c r="G16" s="11">
        <v>918.21</v>
      </c>
      <c r="H16" s="11">
        <v>95.53</v>
      </c>
      <c r="I16" s="65">
        <f t="shared" si="1"/>
        <v>1013.74</v>
      </c>
      <c r="J16" s="67">
        <f t="shared" si="2"/>
        <v>6082.4400000000005</v>
      </c>
      <c r="K16" s="66">
        <f t="shared" si="3"/>
        <v>7907.1720000000005</v>
      </c>
    </row>
    <row r="17" spans="1:11" ht="38.25">
      <c r="A17" s="7" t="s">
        <v>94</v>
      </c>
      <c r="B17" s="7" t="s">
        <v>86</v>
      </c>
      <c r="C17" s="13" t="s">
        <v>95</v>
      </c>
      <c r="D17" s="7" t="s">
        <v>17</v>
      </c>
      <c r="E17" s="9" t="s">
        <v>31</v>
      </c>
      <c r="F17" s="10">
        <v>1</v>
      </c>
      <c r="G17" s="11">
        <v>26316.91</v>
      </c>
      <c r="H17" s="11">
        <v>72.75</v>
      </c>
      <c r="I17" s="65">
        <f t="shared" si="1"/>
        <v>26389.66</v>
      </c>
      <c r="J17" s="67">
        <f t="shared" si="2"/>
        <v>26389.66</v>
      </c>
      <c r="K17" s="66">
        <f t="shared" si="3"/>
        <v>34306.558000000005</v>
      </c>
    </row>
    <row r="18" spans="1:11" ht="25.5">
      <c r="A18" s="7" t="s">
        <v>96</v>
      </c>
      <c r="B18" s="7" t="s">
        <v>86</v>
      </c>
      <c r="C18" s="13" t="s">
        <v>32</v>
      </c>
      <c r="D18" s="7" t="s">
        <v>17</v>
      </c>
      <c r="E18" s="9" t="s">
        <v>26</v>
      </c>
      <c r="F18" s="10">
        <v>1</v>
      </c>
      <c r="G18" s="11">
        <v>863.3</v>
      </c>
      <c r="H18" s="11">
        <v>153.9</v>
      </c>
      <c r="I18" s="65">
        <f t="shared" si="1"/>
        <v>1017.1999999999999</v>
      </c>
      <c r="J18" s="67">
        <f t="shared" si="2"/>
        <v>1017.1999999999999</v>
      </c>
      <c r="K18" s="66">
        <f t="shared" si="3"/>
        <v>1322.36</v>
      </c>
    </row>
    <row r="19" spans="1:11" ht="25.5">
      <c r="A19" s="7" t="s">
        <v>97</v>
      </c>
      <c r="B19" s="7" t="s">
        <v>86</v>
      </c>
      <c r="C19" s="13" t="s">
        <v>33</v>
      </c>
      <c r="D19" s="7" t="s">
        <v>17</v>
      </c>
      <c r="E19" s="9" t="s">
        <v>26</v>
      </c>
      <c r="F19" s="10">
        <v>2</v>
      </c>
      <c r="G19" s="23">
        <v>1773.8</v>
      </c>
      <c r="H19" s="11">
        <v>47.89</v>
      </c>
      <c r="I19" s="65">
        <f t="shared" si="1"/>
        <v>1821.69</v>
      </c>
      <c r="J19" s="67">
        <f t="shared" si="2"/>
        <v>3643.38</v>
      </c>
      <c r="K19" s="66">
        <f t="shared" si="3"/>
        <v>4736.3940000000002</v>
      </c>
    </row>
    <row r="20" spans="1:11" ht="25.5">
      <c r="A20" s="7" t="s">
        <v>98</v>
      </c>
      <c r="B20" s="7" t="s">
        <v>86</v>
      </c>
      <c r="C20" s="13" t="s">
        <v>99</v>
      </c>
      <c r="D20" s="7" t="s">
        <v>17</v>
      </c>
      <c r="E20" s="9" t="s">
        <v>26</v>
      </c>
      <c r="F20" s="10">
        <v>3</v>
      </c>
      <c r="G20" s="11">
        <v>998</v>
      </c>
      <c r="H20" s="11">
        <v>47.89</v>
      </c>
      <c r="I20" s="65">
        <f t="shared" si="1"/>
        <v>1045.8900000000001</v>
      </c>
      <c r="J20" s="67">
        <f t="shared" si="2"/>
        <v>3137.67</v>
      </c>
      <c r="K20" s="66">
        <f t="shared" si="3"/>
        <v>4078.9710000000005</v>
      </c>
    </row>
    <row r="21" spans="1:11">
      <c r="A21" s="7" t="s">
        <v>34</v>
      </c>
      <c r="B21" s="7" t="s">
        <v>86</v>
      </c>
      <c r="C21" s="24" t="s">
        <v>35</v>
      </c>
      <c r="D21" s="7" t="s">
        <v>17</v>
      </c>
      <c r="E21" s="9" t="s">
        <v>26</v>
      </c>
      <c r="F21" s="10">
        <v>2</v>
      </c>
      <c r="G21" s="11">
        <v>103.68</v>
      </c>
      <c r="H21" s="11">
        <v>3.22</v>
      </c>
      <c r="I21" s="65">
        <f t="shared" si="1"/>
        <v>106.9</v>
      </c>
      <c r="J21" s="67">
        <f t="shared" si="2"/>
        <v>213.8</v>
      </c>
      <c r="K21" s="66">
        <f t="shared" si="3"/>
        <v>277.94</v>
      </c>
    </row>
    <row r="22" spans="1:11" ht="25.5">
      <c r="A22" s="7" t="s">
        <v>100</v>
      </c>
      <c r="B22" s="7" t="s">
        <v>86</v>
      </c>
      <c r="C22" s="13" t="s">
        <v>36</v>
      </c>
      <c r="D22" s="7" t="s">
        <v>17</v>
      </c>
      <c r="E22" s="9" t="s">
        <v>26</v>
      </c>
      <c r="F22" s="10">
        <v>3</v>
      </c>
      <c r="G22" s="11">
        <v>149.52000000000001</v>
      </c>
      <c r="H22" s="11">
        <v>14.81</v>
      </c>
      <c r="I22" s="65">
        <f t="shared" si="1"/>
        <v>164.33</v>
      </c>
      <c r="J22" s="67">
        <f t="shared" si="2"/>
        <v>492.99</v>
      </c>
      <c r="K22" s="66">
        <f t="shared" si="3"/>
        <v>640.88700000000006</v>
      </c>
    </row>
    <row r="23" spans="1:11">
      <c r="A23" s="7" t="s">
        <v>101</v>
      </c>
      <c r="B23" s="7" t="s">
        <v>86</v>
      </c>
      <c r="C23" s="13" t="s">
        <v>37</v>
      </c>
      <c r="D23" s="7" t="s">
        <v>17</v>
      </c>
      <c r="E23" s="9" t="s">
        <v>26</v>
      </c>
      <c r="F23" s="10">
        <v>4</v>
      </c>
      <c r="G23" s="11">
        <v>319.25</v>
      </c>
      <c r="H23" s="11">
        <v>15.81</v>
      </c>
      <c r="I23" s="65">
        <f t="shared" si="1"/>
        <v>335.06</v>
      </c>
      <c r="J23" s="67">
        <f t="shared" si="2"/>
        <v>1340.24</v>
      </c>
      <c r="K23" s="66">
        <f t="shared" si="3"/>
        <v>1742.3120000000001</v>
      </c>
    </row>
    <row r="24" spans="1:11">
      <c r="A24" s="7" t="s">
        <v>102</v>
      </c>
      <c r="B24" s="7" t="s">
        <v>86</v>
      </c>
      <c r="C24" s="13" t="s">
        <v>38</v>
      </c>
      <c r="D24" s="7" t="s">
        <v>17</v>
      </c>
      <c r="E24" s="9" t="s">
        <v>26</v>
      </c>
      <c r="F24" s="10">
        <v>4</v>
      </c>
      <c r="G24" s="11">
        <v>378.51</v>
      </c>
      <c r="H24" s="11">
        <v>15.81</v>
      </c>
      <c r="I24" s="65">
        <f t="shared" si="1"/>
        <v>394.32</v>
      </c>
      <c r="J24" s="67">
        <f t="shared" si="2"/>
        <v>1577.28</v>
      </c>
      <c r="K24" s="66">
        <f t="shared" si="3"/>
        <v>2050.4639999999999</v>
      </c>
    </row>
    <row r="25" spans="1:11">
      <c r="A25" s="7" t="s">
        <v>103</v>
      </c>
      <c r="B25" s="7" t="s">
        <v>86</v>
      </c>
      <c r="C25" s="13" t="s">
        <v>39</v>
      </c>
      <c r="D25" s="7" t="s">
        <v>17</v>
      </c>
      <c r="E25" s="9" t="s">
        <v>40</v>
      </c>
      <c r="F25" s="10">
        <v>30</v>
      </c>
      <c r="G25" s="11">
        <v>32.06</v>
      </c>
      <c r="H25" s="11">
        <v>12.64</v>
      </c>
      <c r="I25" s="65">
        <f t="shared" si="1"/>
        <v>44.7</v>
      </c>
      <c r="J25" s="67">
        <f t="shared" si="2"/>
        <v>1341</v>
      </c>
      <c r="K25" s="66">
        <f t="shared" si="3"/>
        <v>1743.3</v>
      </c>
    </row>
    <row r="26" spans="1:11" ht="25.5">
      <c r="A26" s="7" t="s">
        <v>104</v>
      </c>
      <c r="B26" s="7" t="s">
        <v>86</v>
      </c>
      <c r="C26" s="13" t="s">
        <v>41</v>
      </c>
      <c r="D26" s="7" t="s">
        <v>17</v>
      </c>
      <c r="E26" s="9" t="s">
        <v>26</v>
      </c>
      <c r="F26" s="10">
        <v>2</v>
      </c>
      <c r="G26" s="11">
        <v>327.75</v>
      </c>
      <c r="H26" s="11">
        <v>15.81</v>
      </c>
      <c r="I26" s="65">
        <f t="shared" si="1"/>
        <v>343.56</v>
      </c>
      <c r="J26" s="67">
        <f t="shared" si="2"/>
        <v>687.12</v>
      </c>
      <c r="K26" s="66">
        <f t="shared" si="3"/>
        <v>893.25600000000009</v>
      </c>
    </row>
    <row r="27" spans="1:11">
      <c r="A27" s="7" t="s">
        <v>105</v>
      </c>
      <c r="B27" s="7" t="s">
        <v>86</v>
      </c>
      <c r="C27" s="13" t="s">
        <v>42</v>
      </c>
      <c r="D27" s="7" t="s">
        <v>17</v>
      </c>
      <c r="E27" s="9" t="s">
        <v>40</v>
      </c>
      <c r="F27" s="10">
        <v>40</v>
      </c>
      <c r="G27" s="11">
        <v>9.99</v>
      </c>
      <c r="H27" s="11">
        <v>3.17</v>
      </c>
      <c r="I27" s="65">
        <f t="shared" si="1"/>
        <v>13.16</v>
      </c>
      <c r="J27" s="67">
        <f t="shared" si="2"/>
        <v>526.4</v>
      </c>
      <c r="K27" s="66">
        <f t="shared" si="3"/>
        <v>684.32</v>
      </c>
    </row>
    <row r="28" spans="1:11">
      <c r="A28" s="7" t="s">
        <v>106</v>
      </c>
      <c r="B28" s="7" t="s">
        <v>86</v>
      </c>
      <c r="C28" s="25" t="s">
        <v>44</v>
      </c>
      <c r="D28" s="7" t="s">
        <v>17</v>
      </c>
      <c r="E28" s="9" t="s">
        <v>45</v>
      </c>
      <c r="F28" s="10">
        <v>110</v>
      </c>
      <c r="G28" s="11">
        <v>48.08</v>
      </c>
      <c r="H28" s="11">
        <v>5.63</v>
      </c>
      <c r="I28" s="65">
        <f t="shared" si="1"/>
        <v>53.71</v>
      </c>
      <c r="J28" s="67">
        <f t="shared" si="2"/>
        <v>5908.1</v>
      </c>
      <c r="K28" s="66">
        <f t="shared" si="3"/>
        <v>7680.5300000000007</v>
      </c>
    </row>
    <row r="29" spans="1:11">
      <c r="A29" s="7" t="s">
        <v>43</v>
      </c>
      <c r="B29" s="7" t="s">
        <v>86</v>
      </c>
      <c r="C29" s="25" t="s">
        <v>46</v>
      </c>
      <c r="D29" s="7" t="s">
        <v>17</v>
      </c>
      <c r="E29" s="9" t="s">
        <v>45</v>
      </c>
      <c r="F29" s="10">
        <v>80</v>
      </c>
      <c r="G29" s="11">
        <v>48.08</v>
      </c>
      <c r="H29" s="11">
        <v>5.63</v>
      </c>
      <c r="I29" s="65">
        <f t="shared" si="1"/>
        <v>53.71</v>
      </c>
      <c r="J29" s="67">
        <f t="shared" si="2"/>
        <v>4296.8</v>
      </c>
      <c r="K29" s="66">
        <f t="shared" si="3"/>
        <v>5585.84</v>
      </c>
    </row>
    <row r="30" spans="1:11">
      <c r="A30" s="7" t="s">
        <v>107</v>
      </c>
      <c r="B30" s="7" t="s">
        <v>86</v>
      </c>
      <c r="C30" s="13" t="s">
        <v>108</v>
      </c>
      <c r="D30" s="7" t="s">
        <v>17</v>
      </c>
      <c r="E30" s="9" t="s">
        <v>18</v>
      </c>
      <c r="F30" s="10">
        <v>3.24</v>
      </c>
      <c r="G30" s="11">
        <v>2235.5</v>
      </c>
      <c r="H30" s="11">
        <v>83.76</v>
      </c>
      <c r="I30" s="65">
        <f t="shared" si="1"/>
        <v>2319.2600000000002</v>
      </c>
      <c r="J30" s="67">
        <f t="shared" si="2"/>
        <v>7514.4024000000009</v>
      </c>
      <c r="K30" s="66">
        <f t="shared" si="3"/>
        <v>9768.7231200000006</v>
      </c>
    </row>
    <row r="31" spans="1:11" ht="25.5">
      <c r="A31" s="7" t="s">
        <v>109</v>
      </c>
      <c r="B31" s="7" t="s">
        <v>86</v>
      </c>
      <c r="C31" s="13" t="s">
        <v>47</v>
      </c>
      <c r="D31" s="7" t="s">
        <v>17</v>
      </c>
      <c r="E31" s="9" t="s">
        <v>18</v>
      </c>
      <c r="F31" s="10">
        <v>3.24</v>
      </c>
      <c r="G31" s="11">
        <v>399.31</v>
      </c>
      <c r="H31" s="11">
        <v>22.23</v>
      </c>
      <c r="I31" s="65">
        <f t="shared" si="1"/>
        <v>421.54</v>
      </c>
      <c r="J31" s="67">
        <f t="shared" si="2"/>
        <v>1365.7896000000001</v>
      </c>
      <c r="K31" s="66">
        <f t="shared" si="3"/>
        <v>1775.5264800000002</v>
      </c>
    </row>
    <row r="32" spans="1:11">
      <c r="A32" s="7" t="s">
        <v>110</v>
      </c>
      <c r="B32" s="7" t="s">
        <v>86</v>
      </c>
      <c r="C32" s="13" t="s">
        <v>48</v>
      </c>
      <c r="D32" s="7" t="s">
        <v>17</v>
      </c>
      <c r="E32" s="9" t="s">
        <v>26</v>
      </c>
      <c r="F32" s="10">
        <v>27</v>
      </c>
      <c r="G32" s="11">
        <v>16.239999999999998</v>
      </c>
      <c r="H32" s="11">
        <v>4.74</v>
      </c>
      <c r="I32" s="65">
        <f t="shared" si="1"/>
        <v>20.979999999999997</v>
      </c>
      <c r="J32" s="67">
        <f t="shared" si="2"/>
        <v>566.45999999999992</v>
      </c>
      <c r="K32" s="66">
        <f t="shared" si="3"/>
        <v>736.39799999999991</v>
      </c>
    </row>
    <row r="33" spans="1:11" ht="38.25">
      <c r="A33" s="7" t="s">
        <v>111</v>
      </c>
      <c r="B33" s="7" t="s">
        <v>86</v>
      </c>
      <c r="C33" s="13" t="s">
        <v>112</v>
      </c>
      <c r="D33" s="7" t="s">
        <v>17</v>
      </c>
      <c r="E33" s="9" t="s">
        <v>26</v>
      </c>
      <c r="F33" s="10">
        <v>1</v>
      </c>
      <c r="G33" s="11">
        <v>22258.9</v>
      </c>
      <c r="H33" s="11">
        <v>63.18</v>
      </c>
      <c r="I33" s="65">
        <f t="shared" si="1"/>
        <v>22322.080000000002</v>
      </c>
      <c r="J33" s="67">
        <f t="shared" si="2"/>
        <v>22322.080000000002</v>
      </c>
      <c r="K33" s="66">
        <f t="shared" si="3"/>
        <v>29018.704000000002</v>
      </c>
    </row>
    <row r="34" spans="1:11" ht="38.25">
      <c r="A34" s="7" t="s">
        <v>111</v>
      </c>
      <c r="B34" s="7" t="s">
        <v>86</v>
      </c>
      <c r="C34" s="13" t="s">
        <v>113</v>
      </c>
      <c r="D34" s="7" t="s">
        <v>17</v>
      </c>
      <c r="E34" s="9" t="s">
        <v>26</v>
      </c>
      <c r="F34" s="10">
        <v>1</v>
      </c>
      <c r="G34" s="11">
        <v>22258.9</v>
      </c>
      <c r="H34" s="11">
        <v>63.18</v>
      </c>
      <c r="I34" s="65">
        <f t="shared" si="1"/>
        <v>22322.080000000002</v>
      </c>
      <c r="J34" s="67">
        <f t="shared" si="2"/>
        <v>22322.080000000002</v>
      </c>
      <c r="K34" s="66">
        <f t="shared" si="3"/>
        <v>29018.704000000002</v>
      </c>
    </row>
    <row r="35" spans="1:11" ht="38.25">
      <c r="A35" s="26" t="s">
        <v>114</v>
      </c>
      <c r="B35" s="7" t="s">
        <v>86</v>
      </c>
      <c r="C35" s="13" t="s">
        <v>115</v>
      </c>
      <c r="D35" s="7" t="s">
        <v>17</v>
      </c>
      <c r="E35" s="9" t="s">
        <v>26</v>
      </c>
      <c r="F35" s="10">
        <v>1</v>
      </c>
      <c r="G35" s="11">
        <v>2932.58</v>
      </c>
      <c r="H35" s="11">
        <v>63.18</v>
      </c>
      <c r="I35" s="65">
        <f t="shared" si="1"/>
        <v>2995.7599999999998</v>
      </c>
      <c r="J35" s="67">
        <f t="shared" si="2"/>
        <v>2995.7599999999998</v>
      </c>
      <c r="K35" s="66">
        <f t="shared" si="3"/>
        <v>3894.4879999999998</v>
      </c>
    </row>
    <row r="36" spans="1:11" ht="38.25">
      <c r="A36" s="7" t="s">
        <v>116</v>
      </c>
      <c r="B36" s="7" t="s">
        <v>86</v>
      </c>
      <c r="C36" s="13" t="s">
        <v>117</v>
      </c>
      <c r="D36" s="7" t="s">
        <v>17</v>
      </c>
      <c r="E36" s="9" t="s">
        <v>26</v>
      </c>
      <c r="F36" s="10">
        <v>2</v>
      </c>
      <c r="G36" s="11">
        <v>2932.58</v>
      </c>
      <c r="H36" s="11">
        <v>63.18</v>
      </c>
      <c r="I36" s="65">
        <f t="shared" si="1"/>
        <v>2995.7599999999998</v>
      </c>
      <c r="J36" s="67">
        <f t="shared" si="2"/>
        <v>5991.5199999999995</v>
      </c>
      <c r="K36" s="66">
        <f t="shared" si="3"/>
        <v>7788.9759999999997</v>
      </c>
    </row>
    <row r="37" spans="1:11" ht="25.5">
      <c r="A37" s="7" t="s">
        <v>118</v>
      </c>
      <c r="B37" s="7" t="s">
        <v>86</v>
      </c>
      <c r="C37" s="13" t="s">
        <v>119</v>
      </c>
      <c r="D37" s="7" t="s">
        <v>17</v>
      </c>
      <c r="E37" s="9" t="s">
        <v>26</v>
      </c>
      <c r="F37" s="10">
        <v>2</v>
      </c>
      <c r="G37" s="11">
        <v>808.69</v>
      </c>
      <c r="H37" s="11">
        <v>29.04</v>
      </c>
      <c r="I37" s="65">
        <f t="shared" si="1"/>
        <v>837.73</v>
      </c>
      <c r="J37" s="67">
        <f t="shared" si="2"/>
        <v>1675.46</v>
      </c>
      <c r="K37" s="66">
        <f t="shared" si="3"/>
        <v>2178.098</v>
      </c>
    </row>
    <row r="38" spans="1:11" ht="25.5">
      <c r="A38" s="7" t="s">
        <v>120</v>
      </c>
      <c r="B38" s="7" t="s">
        <v>86</v>
      </c>
      <c r="C38" s="13" t="s">
        <v>121</v>
      </c>
      <c r="D38" s="7" t="s">
        <v>17</v>
      </c>
      <c r="E38" s="9" t="s">
        <v>26</v>
      </c>
      <c r="F38" s="10">
        <v>2</v>
      </c>
      <c r="G38" s="11">
        <v>101.46</v>
      </c>
      <c r="H38" s="11">
        <v>28.44</v>
      </c>
      <c r="I38" s="65">
        <f t="shared" si="1"/>
        <v>129.9</v>
      </c>
      <c r="J38" s="67">
        <f t="shared" si="2"/>
        <v>259.8</v>
      </c>
      <c r="K38" s="66">
        <f t="shared" si="3"/>
        <v>337.74</v>
      </c>
    </row>
    <row r="39" spans="1:11" ht="25.5">
      <c r="A39" s="7" t="s">
        <v>120</v>
      </c>
      <c r="B39" s="7" t="s">
        <v>86</v>
      </c>
      <c r="C39" s="13" t="s">
        <v>122</v>
      </c>
      <c r="D39" s="7" t="s">
        <v>17</v>
      </c>
      <c r="E39" s="9" t="s">
        <v>26</v>
      </c>
      <c r="F39" s="10">
        <v>2</v>
      </c>
      <c r="G39" s="11">
        <v>101.46</v>
      </c>
      <c r="H39" s="11">
        <v>28.44</v>
      </c>
      <c r="I39" s="65">
        <f t="shared" si="1"/>
        <v>129.9</v>
      </c>
      <c r="J39" s="67">
        <f t="shared" si="2"/>
        <v>259.8</v>
      </c>
      <c r="K39" s="66">
        <f t="shared" si="3"/>
        <v>337.74</v>
      </c>
    </row>
    <row r="40" spans="1:11" ht="25.5">
      <c r="A40" s="7" t="s">
        <v>123</v>
      </c>
      <c r="B40" s="7" t="s">
        <v>86</v>
      </c>
      <c r="C40" s="13" t="s">
        <v>49</v>
      </c>
      <c r="D40" s="7" t="s">
        <v>17</v>
      </c>
      <c r="E40" s="9" t="s">
        <v>40</v>
      </c>
      <c r="F40" s="10">
        <v>260</v>
      </c>
      <c r="G40" s="11">
        <v>110.24</v>
      </c>
      <c r="H40" s="11">
        <v>15.81</v>
      </c>
      <c r="I40" s="65">
        <f t="shared" si="1"/>
        <v>126.05</v>
      </c>
      <c r="J40" s="67">
        <f t="shared" si="2"/>
        <v>32773</v>
      </c>
      <c r="K40" s="66">
        <f t="shared" si="3"/>
        <v>42604.9</v>
      </c>
    </row>
    <row r="41" spans="1:11" ht="25.5">
      <c r="A41" s="7" t="s">
        <v>124</v>
      </c>
      <c r="B41" s="7" t="s">
        <v>86</v>
      </c>
      <c r="C41" s="13" t="s">
        <v>50</v>
      </c>
      <c r="D41" s="7" t="s">
        <v>17</v>
      </c>
      <c r="E41" s="9" t="s">
        <v>40</v>
      </c>
      <c r="F41" s="10">
        <v>250</v>
      </c>
      <c r="G41" s="11">
        <v>82.55</v>
      </c>
      <c r="H41" s="11">
        <v>14.23</v>
      </c>
      <c r="I41" s="65">
        <f t="shared" si="1"/>
        <v>96.78</v>
      </c>
      <c r="J41" s="67">
        <f t="shared" si="2"/>
        <v>24195</v>
      </c>
      <c r="K41" s="66">
        <f t="shared" si="3"/>
        <v>31453.5</v>
      </c>
    </row>
    <row r="42" spans="1:11" ht="25.5">
      <c r="A42" s="7" t="s">
        <v>125</v>
      </c>
      <c r="B42" s="7" t="s">
        <v>86</v>
      </c>
      <c r="C42" s="13" t="s">
        <v>51</v>
      </c>
      <c r="D42" s="7" t="s">
        <v>17</v>
      </c>
      <c r="E42" s="9" t="s">
        <v>40</v>
      </c>
      <c r="F42" s="27">
        <v>11</v>
      </c>
      <c r="G42" s="12">
        <v>160.1</v>
      </c>
      <c r="H42" s="11">
        <v>9.49</v>
      </c>
      <c r="I42" s="65">
        <f t="shared" si="1"/>
        <v>169.59</v>
      </c>
      <c r="J42" s="67">
        <f t="shared" si="2"/>
        <v>1865.49</v>
      </c>
      <c r="K42" s="66">
        <f t="shared" si="3"/>
        <v>2425.1370000000002</v>
      </c>
    </row>
    <row r="43" spans="1:11" ht="25.5">
      <c r="A43" s="7" t="s">
        <v>126</v>
      </c>
      <c r="B43" s="7" t="s">
        <v>86</v>
      </c>
      <c r="C43" s="13" t="s">
        <v>52</v>
      </c>
      <c r="D43" s="7" t="s">
        <v>17</v>
      </c>
      <c r="E43" s="9" t="s">
        <v>40</v>
      </c>
      <c r="F43" s="10">
        <v>15</v>
      </c>
      <c r="G43" s="11">
        <v>135.63999999999999</v>
      </c>
      <c r="H43" s="11">
        <v>9.49</v>
      </c>
      <c r="I43" s="65">
        <f t="shared" si="1"/>
        <v>145.13</v>
      </c>
      <c r="J43" s="67">
        <f t="shared" si="2"/>
        <v>2176.9499999999998</v>
      </c>
      <c r="K43" s="66">
        <f t="shared" si="3"/>
        <v>2830.0349999999999</v>
      </c>
    </row>
    <row r="44" spans="1:11">
      <c r="A44" s="7" t="s">
        <v>127</v>
      </c>
      <c r="B44" s="7" t="s">
        <v>86</v>
      </c>
      <c r="C44" s="13" t="s">
        <v>53</v>
      </c>
      <c r="D44" s="7" t="s">
        <v>17</v>
      </c>
      <c r="E44" s="9" t="s">
        <v>26</v>
      </c>
      <c r="F44" s="27">
        <v>40</v>
      </c>
      <c r="G44" s="12">
        <v>20.65</v>
      </c>
      <c r="H44" s="11">
        <v>6.32</v>
      </c>
      <c r="I44" s="65">
        <f t="shared" si="1"/>
        <v>26.97</v>
      </c>
      <c r="J44" s="67">
        <f t="shared" si="2"/>
        <v>1078.8</v>
      </c>
      <c r="K44" s="66">
        <f t="shared" si="3"/>
        <v>1402.44</v>
      </c>
    </row>
    <row r="45" spans="1:11">
      <c r="A45" s="7" t="s">
        <v>128</v>
      </c>
      <c r="B45" s="7" t="s">
        <v>86</v>
      </c>
      <c r="C45" s="13" t="s">
        <v>54</v>
      </c>
      <c r="D45" s="7" t="s">
        <v>17</v>
      </c>
      <c r="E45" s="9" t="s">
        <v>26</v>
      </c>
      <c r="F45" s="10">
        <v>75</v>
      </c>
      <c r="G45" s="11">
        <v>21.33</v>
      </c>
      <c r="H45" s="11">
        <v>6.32</v>
      </c>
      <c r="I45" s="65">
        <f t="shared" si="1"/>
        <v>27.65</v>
      </c>
      <c r="J45" s="67">
        <f t="shared" si="2"/>
        <v>2073.75</v>
      </c>
      <c r="K45" s="66">
        <f t="shared" si="3"/>
        <v>2695.875</v>
      </c>
    </row>
    <row r="46" spans="1:11">
      <c r="A46" s="7" t="s">
        <v>129</v>
      </c>
      <c r="B46" s="7" t="s">
        <v>86</v>
      </c>
      <c r="C46" s="13" t="s">
        <v>55</v>
      </c>
      <c r="D46" s="7" t="s">
        <v>17</v>
      </c>
      <c r="E46" s="9" t="s">
        <v>26</v>
      </c>
      <c r="F46" s="10">
        <v>15</v>
      </c>
      <c r="G46" s="11">
        <v>4.45</v>
      </c>
      <c r="H46" s="11">
        <v>4.74</v>
      </c>
      <c r="I46" s="65">
        <f t="shared" si="1"/>
        <v>9.1900000000000013</v>
      </c>
      <c r="J46" s="67">
        <f t="shared" si="2"/>
        <v>137.85000000000002</v>
      </c>
      <c r="K46" s="66">
        <f t="shared" si="3"/>
        <v>179.20500000000004</v>
      </c>
    </row>
    <row r="47" spans="1:11" ht="25.5">
      <c r="A47" s="28" t="s">
        <v>130</v>
      </c>
      <c r="B47" s="7" t="s">
        <v>86</v>
      </c>
      <c r="C47" s="13" t="s">
        <v>56</v>
      </c>
      <c r="D47" s="7" t="s">
        <v>17</v>
      </c>
      <c r="E47" s="9" t="s">
        <v>40</v>
      </c>
      <c r="F47" s="10">
        <v>300</v>
      </c>
      <c r="G47" s="11">
        <v>38.950000000000003</v>
      </c>
      <c r="H47" s="11">
        <v>0.96</v>
      </c>
      <c r="I47" s="65">
        <f t="shared" si="1"/>
        <v>39.910000000000004</v>
      </c>
      <c r="J47" s="67">
        <f>I47*F47</f>
        <v>11973.000000000002</v>
      </c>
      <c r="K47" s="66">
        <f t="shared" si="3"/>
        <v>15564.900000000003</v>
      </c>
    </row>
    <row r="48" spans="1:11">
      <c r="A48" s="7" t="s">
        <v>131</v>
      </c>
      <c r="B48" s="7" t="s">
        <v>86</v>
      </c>
      <c r="C48" s="13" t="s">
        <v>57</v>
      </c>
      <c r="D48" s="7" t="s">
        <v>17</v>
      </c>
      <c r="E48" s="9" t="s">
        <v>26</v>
      </c>
      <c r="F48" s="10">
        <v>15</v>
      </c>
      <c r="G48" s="11">
        <v>8.01</v>
      </c>
      <c r="H48" s="11">
        <v>3.17</v>
      </c>
      <c r="I48" s="65">
        <f t="shared" si="1"/>
        <v>11.18</v>
      </c>
      <c r="J48" s="67">
        <f t="shared" ref="J48:J58" si="4">(F48*I48)</f>
        <v>167.7</v>
      </c>
      <c r="K48" s="66">
        <f t="shared" si="3"/>
        <v>218.01</v>
      </c>
    </row>
    <row r="49" spans="1:11">
      <c r="A49" s="7" t="s">
        <v>132</v>
      </c>
      <c r="B49" s="7" t="s">
        <v>86</v>
      </c>
      <c r="C49" s="13" t="s">
        <v>58</v>
      </c>
      <c r="D49" s="7" t="s">
        <v>17</v>
      </c>
      <c r="E49" s="9" t="s">
        <v>26</v>
      </c>
      <c r="F49" s="10">
        <v>6</v>
      </c>
      <c r="G49" s="11">
        <v>2.99</v>
      </c>
      <c r="H49" s="11">
        <v>3.17</v>
      </c>
      <c r="I49" s="65">
        <f t="shared" si="1"/>
        <v>6.16</v>
      </c>
      <c r="J49" s="67">
        <f t="shared" si="4"/>
        <v>36.96</v>
      </c>
      <c r="K49" s="66">
        <f t="shared" si="3"/>
        <v>48.048000000000002</v>
      </c>
    </row>
    <row r="50" spans="1:11">
      <c r="A50" s="7" t="s">
        <v>133</v>
      </c>
      <c r="B50" s="7" t="s">
        <v>86</v>
      </c>
      <c r="C50" s="13" t="s">
        <v>59</v>
      </c>
      <c r="D50" s="7" t="s">
        <v>17</v>
      </c>
      <c r="E50" s="9" t="s">
        <v>26</v>
      </c>
      <c r="F50" s="10">
        <v>30</v>
      </c>
      <c r="G50" s="11">
        <v>13.01</v>
      </c>
      <c r="H50" s="11">
        <v>6.32</v>
      </c>
      <c r="I50" s="65">
        <f t="shared" si="1"/>
        <v>19.329999999999998</v>
      </c>
      <c r="J50" s="67">
        <f t="shared" si="4"/>
        <v>579.9</v>
      </c>
      <c r="K50" s="66">
        <f t="shared" si="3"/>
        <v>753.87</v>
      </c>
    </row>
    <row r="51" spans="1:11">
      <c r="A51" s="7" t="s">
        <v>134</v>
      </c>
      <c r="B51" s="7" t="s">
        <v>86</v>
      </c>
      <c r="C51" s="13" t="s">
        <v>60</v>
      </c>
      <c r="D51" s="7" t="s">
        <v>17</v>
      </c>
      <c r="E51" s="9" t="s">
        <v>26</v>
      </c>
      <c r="F51" s="10">
        <v>30</v>
      </c>
      <c r="G51" s="11">
        <v>34.25</v>
      </c>
      <c r="H51" s="11">
        <v>6.32</v>
      </c>
      <c r="I51" s="65">
        <f t="shared" si="1"/>
        <v>40.57</v>
      </c>
      <c r="J51" s="67">
        <f t="shared" si="4"/>
        <v>1217.0999999999999</v>
      </c>
      <c r="K51" s="66">
        <f t="shared" si="3"/>
        <v>1582.23</v>
      </c>
    </row>
    <row r="52" spans="1:11">
      <c r="A52" s="7" t="s">
        <v>135</v>
      </c>
      <c r="B52" s="7" t="s">
        <v>86</v>
      </c>
      <c r="C52" s="13" t="s">
        <v>61</v>
      </c>
      <c r="D52" s="7" t="s">
        <v>17</v>
      </c>
      <c r="E52" s="9" t="s">
        <v>26</v>
      </c>
      <c r="F52" s="10">
        <v>30</v>
      </c>
      <c r="G52" s="11">
        <v>12.64</v>
      </c>
      <c r="H52" s="11">
        <v>6.32</v>
      </c>
      <c r="I52" s="65">
        <f t="shared" si="1"/>
        <v>18.96</v>
      </c>
      <c r="J52" s="67">
        <f t="shared" si="4"/>
        <v>568.80000000000007</v>
      </c>
      <c r="K52" s="66">
        <f t="shared" si="3"/>
        <v>739.44000000000017</v>
      </c>
    </row>
    <row r="53" spans="1:11" ht="25.5">
      <c r="A53" s="7" t="s">
        <v>136</v>
      </c>
      <c r="B53" s="7" t="s">
        <v>86</v>
      </c>
      <c r="C53" s="13" t="s">
        <v>62</v>
      </c>
      <c r="D53" s="7" t="s">
        <v>17</v>
      </c>
      <c r="E53" s="9" t="s">
        <v>26</v>
      </c>
      <c r="F53" s="10">
        <v>5</v>
      </c>
      <c r="G53" s="11">
        <v>37.89</v>
      </c>
      <c r="H53" s="11">
        <v>6.43</v>
      </c>
      <c r="I53" s="65">
        <f t="shared" si="1"/>
        <v>44.32</v>
      </c>
      <c r="J53" s="67">
        <f t="shared" si="4"/>
        <v>221.6</v>
      </c>
      <c r="K53" s="66">
        <f t="shared" si="3"/>
        <v>288.08</v>
      </c>
    </row>
    <row r="54" spans="1:11" ht="25.5">
      <c r="A54" s="7" t="s">
        <v>137</v>
      </c>
      <c r="B54" s="7" t="s">
        <v>86</v>
      </c>
      <c r="C54" s="13" t="s">
        <v>63</v>
      </c>
      <c r="D54" s="7" t="s">
        <v>17</v>
      </c>
      <c r="E54" s="9" t="s">
        <v>26</v>
      </c>
      <c r="F54" s="10">
        <v>3</v>
      </c>
      <c r="G54" s="11">
        <v>324.69</v>
      </c>
      <c r="H54" s="11">
        <v>88.88</v>
      </c>
      <c r="I54" s="65">
        <f t="shared" si="1"/>
        <v>413.57</v>
      </c>
      <c r="J54" s="67">
        <f t="shared" si="4"/>
        <v>1240.71</v>
      </c>
      <c r="K54" s="66">
        <f t="shared" si="3"/>
        <v>1612.923</v>
      </c>
    </row>
    <row r="55" spans="1:11" ht="25.5">
      <c r="A55" s="72" t="s">
        <v>138</v>
      </c>
      <c r="B55" s="7" t="s">
        <v>139</v>
      </c>
      <c r="C55" s="13" t="s">
        <v>140</v>
      </c>
      <c r="D55" s="7" t="s">
        <v>17</v>
      </c>
      <c r="E55" s="9" t="s">
        <v>18</v>
      </c>
      <c r="F55" s="10">
        <v>14</v>
      </c>
      <c r="G55" s="29">
        <v>159.9</v>
      </c>
      <c r="H55" s="29">
        <v>49.09</v>
      </c>
      <c r="I55" s="65">
        <f t="shared" si="1"/>
        <v>208.99</v>
      </c>
      <c r="J55" s="67">
        <f t="shared" si="4"/>
        <v>2925.86</v>
      </c>
      <c r="K55" s="66">
        <f t="shared" si="3"/>
        <v>3803.6180000000004</v>
      </c>
    </row>
    <row r="56" spans="1:11" ht="38.25">
      <c r="A56" s="7" t="s">
        <v>141</v>
      </c>
      <c r="B56" s="7" t="s">
        <v>86</v>
      </c>
      <c r="C56" s="13" t="s">
        <v>64</v>
      </c>
      <c r="D56" s="7" t="s">
        <v>17</v>
      </c>
      <c r="E56" s="9" t="s">
        <v>45</v>
      </c>
      <c r="F56" s="10">
        <v>40</v>
      </c>
      <c r="G56" s="11">
        <v>7.79</v>
      </c>
      <c r="H56" s="11">
        <v>10.119999999999999</v>
      </c>
      <c r="I56" s="65">
        <f t="shared" si="1"/>
        <v>17.91</v>
      </c>
      <c r="J56" s="67">
        <f t="shared" si="4"/>
        <v>716.4</v>
      </c>
      <c r="K56" s="66">
        <f t="shared" si="3"/>
        <v>931.32</v>
      </c>
    </row>
    <row r="57" spans="1:11">
      <c r="A57" s="7" t="s">
        <v>142</v>
      </c>
      <c r="B57" s="7" t="s">
        <v>86</v>
      </c>
      <c r="C57" s="13" t="s">
        <v>65</v>
      </c>
      <c r="D57" s="7" t="s">
        <v>17</v>
      </c>
      <c r="E57" s="9" t="s">
        <v>18</v>
      </c>
      <c r="F57" s="10">
        <v>3.25</v>
      </c>
      <c r="G57" s="11">
        <v>58.84</v>
      </c>
      <c r="H57" s="11">
        <v>28.49</v>
      </c>
      <c r="I57" s="65">
        <f t="shared" si="1"/>
        <v>87.33</v>
      </c>
      <c r="J57" s="67">
        <f t="shared" si="4"/>
        <v>283.82249999999999</v>
      </c>
      <c r="K57" s="66">
        <f t="shared" si="3"/>
        <v>368.96924999999999</v>
      </c>
    </row>
    <row r="58" spans="1:11">
      <c r="A58" s="7" t="s">
        <v>143</v>
      </c>
      <c r="B58" s="7" t="s">
        <v>86</v>
      </c>
      <c r="C58" s="13" t="s">
        <v>66</v>
      </c>
      <c r="D58" s="7" t="s">
        <v>17</v>
      </c>
      <c r="E58" s="9" t="s">
        <v>26</v>
      </c>
      <c r="F58" s="10">
        <v>3</v>
      </c>
      <c r="G58" s="11">
        <v>269.3</v>
      </c>
      <c r="H58" s="11">
        <v>0.65</v>
      </c>
      <c r="I58" s="65">
        <f t="shared" si="1"/>
        <v>269.95</v>
      </c>
      <c r="J58" s="67">
        <f t="shared" si="4"/>
        <v>809.84999999999991</v>
      </c>
      <c r="K58" s="66">
        <f t="shared" si="3"/>
        <v>1052.8049999999998</v>
      </c>
    </row>
    <row r="59" spans="1:11">
      <c r="A59" s="30"/>
      <c r="B59" s="30"/>
      <c r="C59" s="31"/>
      <c r="D59" s="30"/>
      <c r="E59" s="30"/>
      <c r="F59" s="32"/>
      <c r="G59" s="33"/>
      <c r="H59" s="33"/>
      <c r="I59" s="73" t="s">
        <v>23</v>
      </c>
      <c r="J59" s="74">
        <f>SUM(J12:J58)</f>
        <v>274515.05450000003</v>
      </c>
      <c r="K59" s="75">
        <f>SUM(K12:K58)</f>
        <v>356869.57085000002</v>
      </c>
    </row>
    <row r="60" spans="1:11">
      <c r="A60" s="9"/>
      <c r="B60" s="9"/>
      <c r="C60" s="18" t="s">
        <v>67</v>
      </c>
      <c r="D60" s="8"/>
      <c r="E60" s="9"/>
      <c r="F60" s="10"/>
      <c r="G60" s="19"/>
      <c r="H60" s="20"/>
      <c r="I60" s="71"/>
      <c r="J60" s="71"/>
      <c r="K60" s="71"/>
    </row>
    <row r="61" spans="1:11" ht="25.5">
      <c r="A61" s="7" t="s">
        <v>144</v>
      </c>
      <c r="B61" s="7" t="s">
        <v>86</v>
      </c>
      <c r="C61" s="13" t="s">
        <v>68</v>
      </c>
      <c r="D61" s="7" t="s">
        <v>17</v>
      </c>
      <c r="E61" s="7" t="s">
        <v>22</v>
      </c>
      <c r="F61" s="7">
        <v>3</v>
      </c>
      <c r="G61" s="11">
        <v>0</v>
      </c>
      <c r="H61" s="11">
        <v>51.4</v>
      </c>
      <c r="I61" s="65">
        <f>G61+H61</f>
        <v>51.4</v>
      </c>
      <c r="J61" s="67">
        <f>(F61*I61)</f>
        <v>154.19999999999999</v>
      </c>
      <c r="K61" s="66">
        <f>(J61*(1+K$3))</f>
        <v>200.45999999999998</v>
      </c>
    </row>
    <row r="62" spans="1:11" ht="25.5">
      <c r="A62" s="7" t="s">
        <v>145</v>
      </c>
      <c r="B62" s="7" t="s">
        <v>86</v>
      </c>
      <c r="C62" s="13" t="s">
        <v>69</v>
      </c>
      <c r="D62" s="7" t="s">
        <v>17</v>
      </c>
      <c r="E62" s="7" t="s">
        <v>70</v>
      </c>
      <c r="F62" s="10">
        <v>2</v>
      </c>
      <c r="G62" s="11">
        <v>27.04</v>
      </c>
      <c r="H62" s="11">
        <v>22.66</v>
      </c>
      <c r="I62" s="65">
        <f>G62+H62</f>
        <v>49.7</v>
      </c>
      <c r="J62" s="67">
        <f>(F62*I62)</f>
        <v>99.4</v>
      </c>
      <c r="K62" s="66">
        <f t="shared" ref="K62:K65" si="5">(J62*(1+K$3))</f>
        <v>129.22</v>
      </c>
    </row>
    <row r="63" spans="1:11">
      <c r="A63" s="7" t="s">
        <v>146</v>
      </c>
      <c r="B63" s="7" t="s">
        <v>86</v>
      </c>
      <c r="C63" s="13" t="s">
        <v>71</v>
      </c>
      <c r="D63" s="7" t="s">
        <v>17</v>
      </c>
      <c r="E63" s="7" t="s">
        <v>70</v>
      </c>
      <c r="F63" s="10">
        <v>4</v>
      </c>
      <c r="G63" s="11">
        <v>1.1599999999999999</v>
      </c>
      <c r="H63" s="11">
        <v>7.13</v>
      </c>
      <c r="I63" s="65">
        <f>G63+H63</f>
        <v>8.2899999999999991</v>
      </c>
      <c r="J63" s="67">
        <f>I63*F63</f>
        <v>33.159999999999997</v>
      </c>
      <c r="K63" s="66">
        <f t="shared" si="5"/>
        <v>43.107999999999997</v>
      </c>
    </row>
    <row r="64" spans="1:11">
      <c r="A64" s="7" t="s">
        <v>147</v>
      </c>
      <c r="B64" s="7" t="s">
        <v>86</v>
      </c>
      <c r="C64" s="13" t="s">
        <v>72</v>
      </c>
      <c r="D64" s="7" t="s">
        <v>17</v>
      </c>
      <c r="E64" s="7" t="s">
        <v>70</v>
      </c>
      <c r="F64" s="10">
        <v>4</v>
      </c>
      <c r="G64" s="11">
        <v>4.21</v>
      </c>
      <c r="H64" s="11">
        <v>12.39</v>
      </c>
      <c r="I64" s="65">
        <f>H64+G64</f>
        <v>16.600000000000001</v>
      </c>
      <c r="J64" s="67">
        <f>I64*F64</f>
        <v>66.400000000000006</v>
      </c>
      <c r="K64" s="66">
        <f t="shared" si="5"/>
        <v>86.320000000000007</v>
      </c>
    </row>
    <row r="65" spans="1:11">
      <c r="A65" s="7" t="s">
        <v>148</v>
      </c>
      <c r="B65" s="7" t="s">
        <v>86</v>
      </c>
      <c r="C65" s="13" t="s">
        <v>73</v>
      </c>
      <c r="D65" s="7" t="s">
        <v>17</v>
      </c>
      <c r="E65" s="7" t="s">
        <v>26</v>
      </c>
      <c r="F65" s="10">
        <v>1</v>
      </c>
      <c r="G65" s="11">
        <v>535.46</v>
      </c>
      <c r="H65" s="11">
        <v>79.790000000000006</v>
      </c>
      <c r="I65" s="65">
        <f>H65+G65</f>
        <v>615.25</v>
      </c>
      <c r="J65" s="67">
        <f>I65*F65</f>
        <v>615.25</v>
      </c>
      <c r="K65" s="66">
        <f t="shared" si="5"/>
        <v>799.82500000000005</v>
      </c>
    </row>
    <row r="66" spans="1:11">
      <c r="A66" s="34"/>
      <c r="B66" s="34"/>
      <c r="C66" s="31"/>
      <c r="D66" s="34"/>
      <c r="E66" s="34"/>
      <c r="F66" s="35"/>
      <c r="G66" s="36"/>
      <c r="H66" s="36"/>
      <c r="I66" s="68" t="s">
        <v>23</v>
      </c>
      <c r="J66" s="69">
        <f>SUM(J61:J65)</f>
        <v>968.41</v>
      </c>
      <c r="K66" s="70">
        <f>SUM(K61:K65)</f>
        <v>1258.933</v>
      </c>
    </row>
    <row r="67" spans="1:11">
      <c r="A67" s="9"/>
      <c r="B67" s="9"/>
      <c r="C67" s="18" t="s">
        <v>74</v>
      </c>
      <c r="D67" s="8"/>
      <c r="E67" s="9"/>
      <c r="F67" s="10"/>
      <c r="G67" s="19"/>
      <c r="H67" s="20"/>
      <c r="I67" s="71"/>
      <c r="J67" s="71"/>
      <c r="K67" s="71"/>
    </row>
    <row r="68" spans="1:11" ht="25.5">
      <c r="A68" s="7" t="s">
        <v>149</v>
      </c>
      <c r="B68" s="7" t="s">
        <v>86</v>
      </c>
      <c r="C68" s="13" t="s">
        <v>75</v>
      </c>
      <c r="D68" s="7" t="s">
        <v>17</v>
      </c>
      <c r="E68" s="7" t="s">
        <v>26</v>
      </c>
      <c r="F68" s="7">
        <v>1</v>
      </c>
      <c r="G68" s="11">
        <v>121513.85</v>
      </c>
      <c r="H68" s="11">
        <v>1218.08</v>
      </c>
      <c r="I68" s="65">
        <f>G68+H68</f>
        <v>122731.93000000001</v>
      </c>
      <c r="J68" s="67">
        <f>(F68*I68)</f>
        <v>122731.93000000001</v>
      </c>
      <c r="K68" s="66">
        <f>(J68*(1+K$3))</f>
        <v>159551.50900000002</v>
      </c>
    </row>
    <row r="69" spans="1:11">
      <c r="A69" s="76" t="s">
        <v>150</v>
      </c>
      <c r="B69" s="37" t="s">
        <v>139</v>
      </c>
      <c r="C69" s="77" t="s">
        <v>151</v>
      </c>
      <c r="D69" s="7" t="s">
        <v>17</v>
      </c>
      <c r="E69" s="7" t="s">
        <v>22</v>
      </c>
      <c r="F69" s="10">
        <v>1</v>
      </c>
      <c r="G69" s="11">
        <v>325.33</v>
      </c>
      <c r="H69" s="11">
        <v>0</v>
      </c>
      <c r="I69" s="65">
        <f>G69+H69</f>
        <v>325.33</v>
      </c>
      <c r="J69" s="67">
        <f>(F69*I69)</f>
        <v>325.33</v>
      </c>
      <c r="K69" s="66">
        <f t="shared" ref="K69:K73" si="6">(J69*(1+K$3))</f>
        <v>422.92899999999997</v>
      </c>
    </row>
    <row r="70" spans="1:11">
      <c r="A70" s="7" t="s">
        <v>152</v>
      </c>
      <c r="B70" s="7" t="s">
        <v>139</v>
      </c>
      <c r="C70" s="13" t="s">
        <v>153</v>
      </c>
      <c r="D70" s="7" t="s">
        <v>17</v>
      </c>
      <c r="E70" s="78" t="s">
        <v>18</v>
      </c>
      <c r="F70" s="10">
        <v>3</v>
      </c>
      <c r="G70" s="11">
        <v>47.07</v>
      </c>
      <c r="H70" s="11">
        <v>30.76</v>
      </c>
      <c r="I70" s="65">
        <f>G70+H70</f>
        <v>77.83</v>
      </c>
      <c r="J70" s="67">
        <f>(F70*I70)</f>
        <v>233.49</v>
      </c>
      <c r="K70" s="66">
        <f t="shared" si="6"/>
        <v>303.53700000000003</v>
      </c>
    </row>
    <row r="71" spans="1:11" ht="25.5">
      <c r="A71" s="76" t="s">
        <v>154</v>
      </c>
      <c r="B71" s="37" t="s">
        <v>139</v>
      </c>
      <c r="C71" s="79" t="s">
        <v>155</v>
      </c>
      <c r="D71" s="7" t="s">
        <v>17</v>
      </c>
      <c r="E71" s="80" t="s">
        <v>156</v>
      </c>
      <c r="F71" s="10">
        <v>40</v>
      </c>
      <c r="G71" s="11">
        <v>11.75</v>
      </c>
      <c r="H71" s="11">
        <v>1.54</v>
      </c>
      <c r="I71" s="65">
        <f>G71+H71</f>
        <v>13.29</v>
      </c>
      <c r="J71" s="67">
        <f>(F71*I71)</f>
        <v>531.59999999999991</v>
      </c>
      <c r="K71" s="66">
        <f t="shared" si="6"/>
        <v>691.07999999999993</v>
      </c>
    </row>
    <row r="72" spans="1:11">
      <c r="A72" s="7" t="s">
        <v>157</v>
      </c>
      <c r="B72" s="7" t="s">
        <v>86</v>
      </c>
      <c r="C72" s="13" t="s">
        <v>158</v>
      </c>
      <c r="D72" s="7" t="s">
        <v>17</v>
      </c>
      <c r="E72" s="7" t="s">
        <v>156</v>
      </c>
      <c r="F72" s="10">
        <v>43</v>
      </c>
      <c r="G72" s="11">
        <v>7.79</v>
      </c>
      <c r="H72" s="11">
        <v>10.119999999999999</v>
      </c>
      <c r="I72" s="65">
        <f>H72+G72</f>
        <v>17.91</v>
      </c>
      <c r="J72" s="67">
        <f>I72*F72</f>
        <v>770.13</v>
      </c>
      <c r="K72" s="66">
        <f t="shared" si="6"/>
        <v>1001.169</v>
      </c>
    </row>
    <row r="73" spans="1:11">
      <c r="A73" s="7" t="s">
        <v>81</v>
      </c>
      <c r="B73" s="7" t="s">
        <v>86</v>
      </c>
      <c r="C73" s="13" t="s">
        <v>82</v>
      </c>
      <c r="D73" s="7" t="s">
        <v>17</v>
      </c>
      <c r="E73" s="7" t="s">
        <v>18</v>
      </c>
      <c r="F73" s="10">
        <v>7</v>
      </c>
      <c r="G73" s="11">
        <v>39.78</v>
      </c>
      <c r="H73" s="11">
        <v>26.07</v>
      </c>
      <c r="I73" s="65">
        <f>H73+G73</f>
        <v>65.849999999999994</v>
      </c>
      <c r="J73" s="67">
        <f>I73*F73</f>
        <v>460.94999999999993</v>
      </c>
      <c r="K73" s="66">
        <f t="shared" si="6"/>
        <v>599.2349999999999</v>
      </c>
    </row>
    <row r="74" spans="1:11">
      <c r="A74" s="7"/>
      <c r="B74" s="7"/>
      <c r="C74" s="13"/>
      <c r="D74" s="7"/>
      <c r="E74" s="7"/>
      <c r="F74" s="10"/>
      <c r="G74" s="11"/>
      <c r="H74" s="11"/>
      <c r="I74" s="68" t="s">
        <v>23</v>
      </c>
      <c r="J74" s="69">
        <f>SUM(J68:J73)</f>
        <v>125053.43000000002</v>
      </c>
      <c r="K74" s="70">
        <f>SUM(K68:K73)</f>
        <v>162569.459</v>
      </c>
    </row>
    <row r="75" spans="1:11">
      <c r="A75" s="9"/>
      <c r="B75" s="9"/>
      <c r="C75" s="18" t="s">
        <v>159</v>
      </c>
      <c r="D75" s="8"/>
      <c r="E75" s="9"/>
      <c r="F75" s="10"/>
      <c r="G75" s="19"/>
      <c r="H75" s="20"/>
      <c r="I75" s="71"/>
      <c r="J75" s="71"/>
      <c r="K75" s="71"/>
    </row>
    <row r="76" spans="1:11" ht="25.5">
      <c r="A76" s="7" t="s">
        <v>160</v>
      </c>
      <c r="B76" s="7" t="s">
        <v>139</v>
      </c>
      <c r="C76" s="13" t="s">
        <v>161</v>
      </c>
      <c r="D76" s="7" t="s">
        <v>17</v>
      </c>
      <c r="E76" s="7" t="s">
        <v>26</v>
      </c>
      <c r="F76" s="10">
        <v>1</v>
      </c>
      <c r="G76" s="11">
        <v>2950</v>
      </c>
      <c r="H76" s="11">
        <v>400</v>
      </c>
      <c r="I76" s="65">
        <f t="shared" ref="I76:I85" si="7">H76+G76</f>
        <v>3350</v>
      </c>
      <c r="J76" s="67">
        <f t="shared" ref="J76:J85" si="8">I76*F76</f>
        <v>3350</v>
      </c>
      <c r="K76" s="66">
        <f>J76*(1+K$3)</f>
        <v>4355</v>
      </c>
    </row>
    <row r="77" spans="1:11" ht="25.5">
      <c r="A77" s="7" t="s">
        <v>162</v>
      </c>
      <c r="B77" s="7" t="s">
        <v>139</v>
      </c>
      <c r="C77" s="13" t="s">
        <v>163</v>
      </c>
      <c r="D77" s="7" t="s">
        <v>17</v>
      </c>
      <c r="E77" s="7" t="s">
        <v>26</v>
      </c>
      <c r="F77" s="10">
        <v>1</v>
      </c>
      <c r="G77" s="11">
        <v>2050</v>
      </c>
      <c r="H77" s="11">
        <v>250</v>
      </c>
      <c r="I77" s="65">
        <f t="shared" si="7"/>
        <v>2300</v>
      </c>
      <c r="J77" s="67">
        <f t="shared" si="8"/>
        <v>2300</v>
      </c>
      <c r="K77" s="66">
        <f t="shared" ref="K77:K85" si="9">J77*(1+K$3)</f>
        <v>2990</v>
      </c>
    </row>
    <row r="78" spans="1:11" ht="25.5">
      <c r="A78" s="7" t="s">
        <v>76</v>
      </c>
      <c r="B78" s="7" t="s">
        <v>86</v>
      </c>
      <c r="C78" s="13" t="s">
        <v>77</v>
      </c>
      <c r="D78" s="7" t="s">
        <v>17</v>
      </c>
      <c r="E78" s="7" t="s">
        <v>78</v>
      </c>
      <c r="F78" s="10">
        <v>2</v>
      </c>
      <c r="G78" s="11">
        <v>0</v>
      </c>
      <c r="H78" s="11">
        <v>38.549999999999997</v>
      </c>
      <c r="I78" s="65">
        <f t="shared" si="7"/>
        <v>38.549999999999997</v>
      </c>
      <c r="J78" s="67">
        <f t="shared" si="8"/>
        <v>77.099999999999994</v>
      </c>
      <c r="K78" s="66">
        <f t="shared" si="9"/>
        <v>100.22999999999999</v>
      </c>
    </row>
    <row r="79" spans="1:11" ht="25.5">
      <c r="A79" s="7" t="s">
        <v>79</v>
      </c>
      <c r="B79" s="7" t="s">
        <v>86</v>
      </c>
      <c r="C79" s="13" t="s">
        <v>80</v>
      </c>
      <c r="D79" s="7" t="s">
        <v>17</v>
      </c>
      <c r="E79" s="7" t="s">
        <v>78</v>
      </c>
      <c r="F79" s="10">
        <v>1</v>
      </c>
      <c r="G79" s="11"/>
      <c r="H79" s="11">
        <v>5.53</v>
      </c>
      <c r="I79" s="65">
        <f t="shared" si="7"/>
        <v>5.53</v>
      </c>
      <c r="J79" s="67">
        <f t="shared" si="8"/>
        <v>5.53</v>
      </c>
      <c r="K79" s="66">
        <f t="shared" si="9"/>
        <v>7.1890000000000009</v>
      </c>
    </row>
    <row r="80" spans="1:11">
      <c r="A80" s="7" t="s">
        <v>164</v>
      </c>
      <c r="B80" s="7" t="s">
        <v>86</v>
      </c>
      <c r="C80" s="13" t="s">
        <v>165</v>
      </c>
      <c r="D80" s="7" t="s">
        <v>17</v>
      </c>
      <c r="E80" s="7" t="s">
        <v>18</v>
      </c>
      <c r="F80" s="10">
        <v>2</v>
      </c>
      <c r="G80" s="11">
        <v>0</v>
      </c>
      <c r="H80" s="11">
        <v>141.35</v>
      </c>
      <c r="I80" s="65">
        <f t="shared" si="7"/>
        <v>141.35</v>
      </c>
      <c r="J80" s="67">
        <f t="shared" si="8"/>
        <v>282.7</v>
      </c>
      <c r="K80" s="66">
        <f t="shared" si="9"/>
        <v>367.51</v>
      </c>
    </row>
    <row r="81" spans="1:11" ht="14.85" customHeight="1">
      <c r="A81" s="27" t="s">
        <v>166</v>
      </c>
      <c r="B81" s="7" t="s">
        <v>86</v>
      </c>
      <c r="C81" s="31" t="s">
        <v>167</v>
      </c>
      <c r="D81" s="7" t="s">
        <v>17</v>
      </c>
      <c r="E81" s="7" t="s">
        <v>18</v>
      </c>
      <c r="F81" s="10">
        <v>1</v>
      </c>
      <c r="G81" s="11">
        <v>0</v>
      </c>
      <c r="H81" s="11">
        <v>19.28</v>
      </c>
      <c r="I81" s="65">
        <f t="shared" si="7"/>
        <v>19.28</v>
      </c>
      <c r="J81" s="67">
        <f t="shared" si="8"/>
        <v>19.28</v>
      </c>
      <c r="K81" s="66">
        <f t="shared" si="9"/>
        <v>25.064000000000004</v>
      </c>
    </row>
    <row r="82" spans="1:11" ht="26.25">
      <c r="A82" s="27" t="s">
        <v>168</v>
      </c>
      <c r="B82" s="7" t="s">
        <v>139</v>
      </c>
      <c r="C82" s="81" t="s">
        <v>169</v>
      </c>
      <c r="D82" s="7" t="s">
        <v>17</v>
      </c>
      <c r="E82" s="7" t="s">
        <v>170</v>
      </c>
      <c r="F82" s="10">
        <v>4</v>
      </c>
      <c r="G82" s="11">
        <v>0</v>
      </c>
      <c r="H82" s="11">
        <v>22.21</v>
      </c>
      <c r="I82" s="65">
        <f t="shared" si="7"/>
        <v>22.21</v>
      </c>
      <c r="J82" s="67">
        <f t="shared" si="8"/>
        <v>88.84</v>
      </c>
      <c r="K82" s="66">
        <f t="shared" si="9"/>
        <v>115.492</v>
      </c>
    </row>
    <row r="83" spans="1:11" ht="38.25">
      <c r="A83" s="82" t="s">
        <v>171</v>
      </c>
      <c r="B83" s="7" t="s">
        <v>86</v>
      </c>
      <c r="C83" s="83" t="s">
        <v>172</v>
      </c>
      <c r="D83" s="7" t="s">
        <v>17</v>
      </c>
      <c r="E83" s="80" t="s">
        <v>40</v>
      </c>
      <c r="F83" s="84">
        <v>9</v>
      </c>
      <c r="G83" s="40">
        <v>14.99</v>
      </c>
      <c r="H83" s="40">
        <v>35.21</v>
      </c>
      <c r="I83" s="65">
        <f t="shared" si="7"/>
        <v>50.2</v>
      </c>
      <c r="J83" s="67">
        <f t="shared" si="8"/>
        <v>451.8</v>
      </c>
      <c r="K83" s="66">
        <f t="shared" si="9"/>
        <v>587.34</v>
      </c>
    </row>
    <row r="84" spans="1:11" ht="25.5">
      <c r="A84" s="82" t="s">
        <v>173</v>
      </c>
      <c r="B84" s="7" t="s">
        <v>86</v>
      </c>
      <c r="C84" s="83" t="s">
        <v>174</v>
      </c>
      <c r="D84" s="7" t="s">
        <v>17</v>
      </c>
      <c r="E84" s="80" t="s">
        <v>40</v>
      </c>
      <c r="F84" s="84">
        <v>5</v>
      </c>
      <c r="G84" s="40">
        <v>6.7</v>
      </c>
      <c r="H84" s="40">
        <v>16.010000000000002</v>
      </c>
      <c r="I84" s="65">
        <f t="shared" si="7"/>
        <v>22.71</v>
      </c>
      <c r="J84" s="67">
        <f t="shared" si="8"/>
        <v>113.55000000000001</v>
      </c>
      <c r="K84" s="66">
        <f t="shared" si="9"/>
        <v>147.61500000000001</v>
      </c>
    </row>
    <row r="85" spans="1:11" ht="25.5">
      <c r="A85" s="82" t="s">
        <v>175</v>
      </c>
      <c r="B85" s="7" t="s">
        <v>139</v>
      </c>
      <c r="C85" s="83" t="s">
        <v>176</v>
      </c>
      <c r="D85" s="7" t="s">
        <v>17</v>
      </c>
      <c r="E85" s="7" t="s">
        <v>18</v>
      </c>
      <c r="F85" s="10">
        <v>2</v>
      </c>
      <c r="G85" s="11">
        <v>4.63</v>
      </c>
      <c r="H85" s="11">
        <v>15.5</v>
      </c>
      <c r="I85" s="65">
        <f t="shared" si="7"/>
        <v>20.13</v>
      </c>
      <c r="J85" s="67">
        <f t="shared" si="8"/>
        <v>40.26</v>
      </c>
      <c r="K85" s="66">
        <f t="shared" si="9"/>
        <v>52.338000000000001</v>
      </c>
    </row>
    <row r="86" spans="1:11">
      <c r="A86" s="85"/>
      <c r="B86" s="85"/>
      <c r="C86" s="31"/>
      <c r="D86" s="31"/>
      <c r="E86" s="31"/>
      <c r="F86" s="31"/>
      <c r="G86" s="38"/>
      <c r="H86" s="38"/>
      <c r="I86" s="86" t="s">
        <v>23</v>
      </c>
      <c r="J86" s="87">
        <f>SUM(J76:J85)</f>
        <v>6729.06</v>
      </c>
      <c r="K86" s="88">
        <f>SUM(K76:K85)</f>
        <v>8747.7780000000002</v>
      </c>
    </row>
    <row r="87" spans="1:11">
      <c r="A87" s="9"/>
      <c r="B87" s="9"/>
      <c r="C87" s="18" t="s">
        <v>177</v>
      </c>
      <c r="D87" s="8"/>
      <c r="E87" s="9"/>
      <c r="F87" s="10"/>
      <c r="G87" s="19"/>
      <c r="H87" s="20"/>
      <c r="I87" s="71"/>
      <c r="J87" s="71"/>
      <c r="K87" s="71"/>
    </row>
    <row r="88" spans="1:11">
      <c r="A88" s="89" t="s">
        <v>178</v>
      </c>
      <c r="B88" s="7" t="s">
        <v>139</v>
      </c>
      <c r="C88" s="31" t="s">
        <v>179</v>
      </c>
      <c r="D88" s="7" t="s">
        <v>17</v>
      </c>
      <c r="E88" s="80" t="s">
        <v>180</v>
      </c>
      <c r="F88" s="84">
        <v>40</v>
      </c>
      <c r="G88" s="40">
        <v>208.25</v>
      </c>
      <c r="H88" s="40">
        <v>16.670000000000002</v>
      </c>
      <c r="I88" s="65">
        <f>H88+G88</f>
        <v>224.92000000000002</v>
      </c>
      <c r="J88" s="67">
        <f>I88*F88</f>
        <v>8996.8000000000011</v>
      </c>
      <c r="K88" s="66">
        <f>J88*(1+K$3)</f>
        <v>11695.840000000002</v>
      </c>
    </row>
    <row r="89" spans="1:11">
      <c r="A89" s="85"/>
      <c r="B89" s="85"/>
      <c r="C89" s="31"/>
      <c r="D89" s="31"/>
      <c r="E89" s="31"/>
      <c r="F89" s="31"/>
      <c r="G89" s="31"/>
      <c r="H89" s="31"/>
      <c r="I89" s="86" t="s">
        <v>23</v>
      </c>
      <c r="J89" s="87">
        <f>J88</f>
        <v>8996.8000000000011</v>
      </c>
      <c r="K89" s="87">
        <f>K88</f>
        <v>11695.840000000002</v>
      </c>
    </row>
    <row r="90" spans="1:11" ht="15.75">
      <c r="A90" s="91" t="s">
        <v>83</v>
      </c>
      <c r="B90" s="91"/>
      <c r="C90" s="91"/>
      <c r="D90" s="91"/>
      <c r="E90" s="91"/>
      <c r="F90" s="91"/>
      <c r="G90" s="91"/>
      <c r="H90" s="91"/>
      <c r="I90" s="91"/>
      <c r="J90" s="90">
        <f>SUM(J86,J66,J59,J10,J74,J89)</f>
        <v>418405.83450000006</v>
      </c>
      <c r="K90" s="90">
        <f>SUM(K86,K66,K59,K10,K74,K89)</f>
        <v>543927.58484999998</v>
      </c>
    </row>
  </sheetData>
  <sheetProtection password="EA00" sheet="1" objects="1" scenarios="1"/>
  <mergeCells count="1">
    <mergeCell ref="A90:I90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14062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Revisada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USP_RP</dc:creator>
  <dc:description/>
  <cp:lastModifiedBy>5744041</cp:lastModifiedBy>
  <cp:revision>20</cp:revision>
  <cp:lastPrinted>2017-01-09T16:35:03Z</cp:lastPrinted>
  <dcterms:created xsi:type="dcterms:W3CDTF">2013-09-04T12:17:11Z</dcterms:created>
  <dcterms:modified xsi:type="dcterms:W3CDTF">2019-07-03T12:48:46Z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